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drawings/drawing2.xml" ContentType="application/vnd.openxmlformats-officedocument.drawing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charts/chart10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charts/chart11.xml" ContentType="application/vnd.openxmlformats-officedocument.drawingml.chart+xml"/>
  <Override PartName="/xl/charts/style11.xml" ContentType="application/vnd.ms-office.chartstyle+xml"/>
  <Override PartName="/xl/charts/colors11.xml" ContentType="application/vnd.ms-office.chartcolorstyle+xml"/>
  <Override PartName="/xl/charts/chart12.xml" ContentType="application/vnd.openxmlformats-officedocument.drawingml.chart+xml"/>
  <Override PartName="/xl/charts/style12.xml" ContentType="application/vnd.ms-office.chartstyle+xml"/>
  <Override PartName="/xl/charts/colors12.xml" ContentType="application/vnd.ms-office.chartcolorstyle+xml"/>
  <Override PartName="/xl/charts/chart13.xml" ContentType="application/vnd.openxmlformats-officedocument.drawingml.chart+xml"/>
  <Override PartName="/xl/charts/style13.xml" ContentType="application/vnd.ms-office.chartstyle+xml"/>
  <Override PartName="/xl/charts/colors13.xml" ContentType="application/vnd.ms-office.chartcolorstyle+xml"/>
  <Override PartName="/xl/charts/chart14.xml" ContentType="application/vnd.openxmlformats-officedocument.drawingml.chart+xml"/>
  <Override PartName="/xl/charts/style14.xml" ContentType="application/vnd.ms-office.chartstyle+xml"/>
  <Override PartName="/xl/charts/colors14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featurePropertyBag/featurePropertyBag.xml" ContentType="application/vnd.ms-excel.featurepropertybag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updateLinks="always" defaultThemeVersion="166925"/>
  <mc:AlternateContent xmlns:mc="http://schemas.openxmlformats.org/markup-compatibility/2006">
    <mc:Choice Requires="x15">
      <x15ac:absPath xmlns:x15ac="http://schemas.microsoft.com/office/spreadsheetml/2010/11/ac" url="P:\Grupos\Tragsega\GRUPOS\Area 6\SALUD PUBLICA\3075175 FONDOSSALUD 2528\Actividades\A01\TCP_1\DOC. COMUNES\INDICADORES\DEF\Repo\"/>
    </mc:Choice>
  </mc:AlternateContent>
  <xr:revisionPtr revIDLastSave="0" documentId="13_ncr:1_{8D17BB71-E58C-464F-AC58-A9CC39B3C25C}" xr6:coauthVersionLast="47" xr6:coauthVersionMax="47" xr10:uidLastSave="{00000000-0000-0000-0000-000000000000}"/>
  <bookViews>
    <workbookView xWindow="-28920" yWindow="-120" windowWidth="29040" windowHeight="15840" activeTab="2" xr2:uid="{0AEA14D1-8C70-4D21-8215-F639867FEF9E}"/>
  </bookViews>
  <sheets>
    <sheet name="Reporte 6-10" sheetId="3" r:id="rId1"/>
    <sheet name="Reporte 11-16" sheetId="4" r:id="rId2"/>
    <sheet name="Indicadores" sheetId="5" r:id="rId3"/>
  </sheets>
  <externalReferences>
    <externalReference r:id="rId4"/>
    <externalReference r:id="rId5"/>
  </externalReferences>
  <definedNames>
    <definedName name="_xlnm._FilterDatabase" localSheetId="1" hidden="1">'Reporte 11-16'!$AZ$4:$AZ$20</definedName>
    <definedName name="_xlnm._FilterDatabase" localSheetId="0" hidden="1">'Reporte 6-10'!$AZ$4:$AZ$20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V20" i="4" l="1"/>
  <c r="AU20" i="4"/>
  <c r="AV19" i="4"/>
  <c r="AU19" i="4"/>
  <c r="AV18" i="4"/>
  <c r="AU18" i="4"/>
  <c r="AV17" i="4"/>
  <c r="AU17" i="4"/>
  <c r="AV16" i="4"/>
  <c r="AU16" i="4"/>
  <c r="AV15" i="4"/>
  <c r="AU15" i="4"/>
  <c r="AV14" i="4"/>
  <c r="AU14" i="4"/>
  <c r="AV13" i="4"/>
  <c r="AU13" i="4"/>
  <c r="AV12" i="4"/>
  <c r="AU12" i="4"/>
  <c r="AV11" i="4"/>
  <c r="AU11" i="4"/>
  <c r="AV10" i="4"/>
  <c r="AU10" i="4"/>
  <c r="AV9" i="4"/>
  <c r="AU9" i="4"/>
  <c r="AV8" i="4"/>
  <c r="AU8" i="4"/>
  <c r="AV7" i="4"/>
  <c r="AU7" i="4"/>
  <c r="AV6" i="4"/>
  <c r="AU6" i="4"/>
  <c r="AU23" i="4" s="1"/>
  <c r="AV5" i="4"/>
  <c r="AU5" i="4"/>
  <c r="AV4" i="4"/>
  <c r="AV23" i="4" s="1"/>
  <c r="AU4" i="4"/>
  <c r="AO20" i="4"/>
  <c r="AN20" i="4"/>
  <c r="AO19" i="4"/>
  <c r="AN19" i="4"/>
  <c r="AO18" i="4"/>
  <c r="AN18" i="4"/>
  <c r="AO17" i="4"/>
  <c r="AN17" i="4"/>
  <c r="AO16" i="4"/>
  <c r="AN16" i="4"/>
  <c r="AO15" i="4"/>
  <c r="AN15" i="4"/>
  <c r="AO14" i="4"/>
  <c r="AN14" i="4"/>
  <c r="AO13" i="4"/>
  <c r="AN13" i="4"/>
  <c r="AO12" i="4"/>
  <c r="AN12" i="4"/>
  <c r="AO11" i="4"/>
  <c r="AN11" i="4"/>
  <c r="AO10" i="4"/>
  <c r="AN10" i="4"/>
  <c r="AO9" i="4"/>
  <c r="AN9" i="4"/>
  <c r="AO8" i="4"/>
  <c r="AN8" i="4"/>
  <c r="AO7" i="4"/>
  <c r="AN7" i="4"/>
  <c r="AO6" i="4"/>
  <c r="AN6" i="4"/>
  <c r="AO5" i="4"/>
  <c r="AN5" i="4"/>
  <c r="AN23" i="4" s="1"/>
  <c r="AO4" i="4"/>
  <c r="AN4" i="4"/>
  <c r="AH20" i="4"/>
  <c r="AG20" i="4"/>
  <c r="AH19" i="4"/>
  <c r="AG19" i="4"/>
  <c r="AH18" i="4"/>
  <c r="AG18" i="4"/>
  <c r="AH17" i="4"/>
  <c r="AG17" i="4"/>
  <c r="AH16" i="4"/>
  <c r="AG16" i="4"/>
  <c r="AH15" i="4"/>
  <c r="AG15" i="4"/>
  <c r="AH14" i="4"/>
  <c r="AG14" i="4"/>
  <c r="AH13" i="4"/>
  <c r="AG13" i="4"/>
  <c r="AH12" i="4"/>
  <c r="AG12" i="4"/>
  <c r="AH11" i="4"/>
  <c r="AG11" i="4"/>
  <c r="AH10" i="4"/>
  <c r="AG10" i="4"/>
  <c r="AH9" i="4"/>
  <c r="AG9" i="4"/>
  <c r="AH8" i="4"/>
  <c r="AG8" i="4"/>
  <c r="AH7" i="4"/>
  <c r="AG7" i="4"/>
  <c r="AH6" i="4"/>
  <c r="AG6" i="4"/>
  <c r="AH5" i="4"/>
  <c r="AH23" i="4" s="1"/>
  <c r="AG5" i="4"/>
  <c r="AH4" i="4"/>
  <c r="AG4" i="4"/>
  <c r="AB20" i="4"/>
  <c r="AA20" i="4"/>
  <c r="AB19" i="4"/>
  <c r="AA19" i="4"/>
  <c r="AB18" i="4"/>
  <c r="AA18" i="4"/>
  <c r="AB17" i="4"/>
  <c r="AA17" i="4"/>
  <c r="AB16" i="4"/>
  <c r="AA16" i="4"/>
  <c r="AB15" i="4"/>
  <c r="AA15" i="4"/>
  <c r="AB14" i="4"/>
  <c r="AA14" i="4"/>
  <c r="AB13" i="4"/>
  <c r="AA13" i="4"/>
  <c r="AB12" i="4"/>
  <c r="AA12" i="4"/>
  <c r="AB11" i="4"/>
  <c r="AA11" i="4"/>
  <c r="AB10" i="4"/>
  <c r="AA10" i="4"/>
  <c r="AB9" i="4"/>
  <c r="AA9" i="4"/>
  <c r="AB8" i="4"/>
  <c r="AA8" i="4"/>
  <c r="AB7" i="4"/>
  <c r="AA7" i="4"/>
  <c r="AB6" i="4"/>
  <c r="AA6" i="4"/>
  <c r="AA23" i="4" s="1"/>
  <c r="AB5" i="4"/>
  <c r="AA5" i="4"/>
  <c r="AB4" i="4"/>
  <c r="AB23" i="4" s="1"/>
  <c r="AA4" i="4"/>
  <c r="U20" i="4"/>
  <c r="T20" i="4"/>
  <c r="V20" i="4" s="1"/>
  <c r="W20" i="4" s="1"/>
  <c r="U19" i="4"/>
  <c r="T19" i="4"/>
  <c r="U18" i="4"/>
  <c r="V18" i="4" s="1"/>
  <c r="W18" i="4" s="1"/>
  <c r="T18" i="4"/>
  <c r="U17" i="4"/>
  <c r="T17" i="4"/>
  <c r="V17" i="4" s="1"/>
  <c r="W17" i="4" s="1"/>
  <c r="U16" i="4"/>
  <c r="T16" i="4"/>
  <c r="U15" i="4"/>
  <c r="V15" i="4" s="1"/>
  <c r="W15" i="4" s="1"/>
  <c r="T15" i="4"/>
  <c r="U14" i="4"/>
  <c r="T14" i="4"/>
  <c r="V14" i="4" s="1"/>
  <c r="W14" i="4" s="1"/>
  <c r="U13" i="4"/>
  <c r="T13" i="4"/>
  <c r="U12" i="4"/>
  <c r="V12" i="4" s="1"/>
  <c r="W12" i="4" s="1"/>
  <c r="T12" i="4"/>
  <c r="U11" i="4"/>
  <c r="T11" i="4"/>
  <c r="V11" i="4" s="1"/>
  <c r="W11" i="4" s="1"/>
  <c r="U10" i="4"/>
  <c r="T10" i="4"/>
  <c r="U9" i="4"/>
  <c r="V9" i="4" s="1"/>
  <c r="W9" i="4" s="1"/>
  <c r="T9" i="4"/>
  <c r="U8" i="4"/>
  <c r="T8" i="4"/>
  <c r="V8" i="4" s="1"/>
  <c r="W8" i="4" s="1"/>
  <c r="U7" i="4"/>
  <c r="T7" i="4"/>
  <c r="U6" i="4"/>
  <c r="V6" i="4" s="1"/>
  <c r="W6" i="4" s="1"/>
  <c r="T6" i="4"/>
  <c r="U5" i="4"/>
  <c r="T5" i="4"/>
  <c r="V5" i="4" s="1"/>
  <c r="W5" i="4" s="1"/>
  <c r="U4" i="4"/>
  <c r="T4" i="4"/>
  <c r="N20" i="4"/>
  <c r="O20" i="4" s="1"/>
  <c r="P20" i="4" s="1"/>
  <c r="M20" i="4"/>
  <c r="N19" i="4"/>
  <c r="M19" i="4"/>
  <c r="O19" i="4" s="1"/>
  <c r="P19" i="4" s="1"/>
  <c r="N18" i="4"/>
  <c r="M18" i="4"/>
  <c r="N17" i="4"/>
  <c r="O17" i="4" s="1"/>
  <c r="P17" i="4" s="1"/>
  <c r="M17" i="4"/>
  <c r="N16" i="4"/>
  <c r="M16" i="4"/>
  <c r="O16" i="4" s="1"/>
  <c r="P16" i="4" s="1"/>
  <c r="N15" i="4"/>
  <c r="M15" i="4"/>
  <c r="N14" i="4"/>
  <c r="O14" i="4" s="1"/>
  <c r="P14" i="4" s="1"/>
  <c r="M14" i="4"/>
  <c r="N13" i="4"/>
  <c r="M13" i="4"/>
  <c r="O13" i="4" s="1"/>
  <c r="P13" i="4" s="1"/>
  <c r="N12" i="4"/>
  <c r="M12" i="4"/>
  <c r="N11" i="4"/>
  <c r="O11" i="4" s="1"/>
  <c r="P11" i="4" s="1"/>
  <c r="M11" i="4"/>
  <c r="N10" i="4"/>
  <c r="M10" i="4"/>
  <c r="O10" i="4" s="1"/>
  <c r="P10" i="4" s="1"/>
  <c r="N9" i="4"/>
  <c r="M9" i="4"/>
  <c r="N8" i="4"/>
  <c r="O8" i="4" s="1"/>
  <c r="P8" i="4" s="1"/>
  <c r="M8" i="4"/>
  <c r="N7" i="4"/>
  <c r="M7" i="4"/>
  <c r="O7" i="4" s="1"/>
  <c r="P7" i="4" s="1"/>
  <c r="N6" i="4"/>
  <c r="M6" i="4"/>
  <c r="N5" i="4"/>
  <c r="N23" i="4" s="1"/>
  <c r="M5" i="4"/>
  <c r="N4" i="4"/>
  <c r="M4" i="4"/>
  <c r="G20" i="4"/>
  <c r="F20" i="4"/>
  <c r="E20" i="4"/>
  <c r="D20" i="4"/>
  <c r="C20" i="4"/>
  <c r="B20" i="4"/>
  <c r="A20" i="4"/>
  <c r="G19" i="4"/>
  <c r="F19" i="4"/>
  <c r="E19" i="4"/>
  <c r="D19" i="4"/>
  <c r="C19" i="4"/>
  <c r="B19" i="4"/>
  <c r="A19" i="4"/>
  <c r="G18" i="4"/>
  <c r="H18" i="4" s="1"/>
  <c r="I18" i="4" s="1"/>
  <c r="F18" i="4"/>
  <c r="E18" i="4"/>
  <c r="D18" i="4"/>
  <c r="C18" i="4"/>
  <c r="B18" i="4"/>
  <c r="A18" i="4"/>
  <c r="G17" i="4"/>
  <c r="F17" i="4"/>
  <c r="E17" i="4"/>
  <c r="D17" i="4"/>
  <c r="C17" i="4"/>
  <c r="B17" i="4"/>
  <c r="A17" i="4"/>
  <c r="G16" i="4"/>
  <c r="F16" i="4"/>
  <c r="H16" i="4" s="1"/>
  <c r="I16" i="4" s="1"/>
  <c r="E16" i="4"/>
  <c r="D16" i="4"/>
  <c r="C16" i="4"/>
  <c r="B16" i="4"/>
  <c r="A16" i="4"/>
  <c r="G15" i="4"/>
  <c r="F15" i="4"/>
  <c r="E15" i="4"/>
  <c r="D15" i="4"/>
  <c r="C15" i="4"/>
  <c r="B15" i="4"/>
  <c r="A15" i="4"/>
  <c r="G14" i="4"/>
  <c r="F14" i="4"/>
  <c r="E14" i="4"/>
  <c r="D14" i="4"/>
  <c r="C14" i="4"/>
  <c r="B14" i="4"/>
  <c r="A14" i="4"/>
  <c r="G13" i="4"/>
  <c r="F13" i="4"/>
  <c r="E13" i="4"/>
  <c r="D13" i="4"/>
  <c r="C13" i="4"/>
  <c r="B13" i="4"/>
  <c r="A13" i="4"/>
  <c r="G12" i="4"/>
  <c r="H12" i="4" s="1"/>
  <c r="I12" i="4" s="1"/>
  <c r="F12" i="4"/>
  <c r="E12" i="4"/>
  <c r="D12" i="4"/>
  <c r="C12" i="4"/>
  <c r="B12" i="4"/>
  <c r="A12" i="4"/>
  <c r="G11" i="4"/>
  <c r="F11" i="4"/>
  <c r="E11" i="4"/>
  <c r="D11" i="4"/>
  <c r="C11" i="4"/>
  <c r="B11" i="4"/>
  <c r="A11" i="4"/>
  <c r="G10" i="4"/>
  <c r="F10" i="4"/>
  <c r="H10" i="4" s="1"/>
  <c r="I10" i="4" s="1"/>
  <c r="E10" i="4"/>
  <c r="D10" i="4"/>
  <c r="C10" i="4"/>
  <c r="B10" i="4"/>
  <c r="A10" i="4"/>
  <c r="G9" i="4"/>
  <c r="H9" i="4" s="1"/>
  <c r="I9" i="4" s="1"/>
  <c r="F9" i="4"/>
  <c r="E9" i="4"/>
  <c r="D9" i="4"/>
  <c r="C9" i="4"/>
  <c r="B9" i="4"/>
  <c r="A9" i="4"/>
  <c r="G8" i="4"/>
  <c r="F8" i="4"/>
  <c r="E8" i="4"/>
  <c r="D8" i="4"/>
  <c r="C8" i="4"/>
  <c r="B8" i="4"/>
  <c r="A8" i="4"/>
  <c r="G7" i="4"/>
  <c r="F7" i="4"/>
  <c r="H7" i="4" s="1"/>
  <c r="I7" i="4" s="1"/>
  <c r="E7" i="4"/>
  <c r="D7" i="4"/>
  <c r="C7" i="4"/>
  <c r="B7" i="4"/>
  <c r="A7" i="4"/>
  <c r="G6" i="4"/>
  <c r="G23" i="4" s="1"/>
  <c r="F6" i="4"/>
  <c r="E6" i="4"/>
  <c r="D6" i="4"/>
  <c r="C6" i="4"/>
  <c r="B6" i="4"/>
  <c r="A6" i="4"/>
  <c r="G5" i="4"/>
  <c r="F5" i="4"/>
  <c r="E5" i="4"/>
  <c r="D5" i="4"/>
  <c r="C5" i="4"/>
  <c r="B5" i="4"/>
  <c r="A5" i="4"/>
  <c r="G4" i="4"/>
  <c r="F4" i="4"/>
  <c r="E4" i="4"/>
  <c r="D4" i="4"/>
  <c r="C4" i="4"/>
  <c r="B4" i="4"/>
  <c r="A4" i="4"/>
  <c r="AV20" i="3"/>
  <c r="AU20" i="3"/>
  <c r="AV19" i="3"/>
  <c r="AU19" i="3"/>
  <c r="AV18" i="3"/>
  <c r="AU18" i="3"/>
  <c r="AV17" i="3"/>
  <c r="AU17" i="3"/>
  <c r="AV16" i="3"/>
  <c r="AU16" i="3"/>
  <c r="AV15" i="3"/>
  <c r="AU15" i="3"/>
  <c r="AV14" i="3"/>
  <c r="AU14" i="3"/>
  <c r="AV13" i="3"/>
  <c r="AU13" i="3"/>
  <c r="AV12" i="3"/>
  <c r="AU12" i="3"/>
  <c r="AV11" i="3"/>
  <c r="AU11" i="3"/>
  <c r="AV10" i="3"/>
  <c r="AU10" i="3"/>
  <c r="AV9" i="3"/>
  <c r="AU9" i="3"/>
  <c r="AV8" i="3"/>
  <c r="AU8" i="3"/>
  <c r="AV7" i="3"/>
  <c r="AU7" i="3"/>
  <c r="AV6" i="3"/>
  <c r="AU6" i="3"/>
  <c r="AV5" i="3"/>
  <c r="AV23" i="3" s="1"/>
  <c r="AU5" i="3"/>
  <c r="AV4" i="3"/>
  <c r="AU4" i="3"/>
  <c r="AU23" i="3" s="1"/>
  <c r="AO20" i="3"/>
  <c r="AN20" i="3"/>
  <c r="AO19" i="3"/>
  <c r="AN19" i="3"/>
  <c r="AO18" i="3"/>
  <c r="AN18" i="3"/>
  <c r="AO17" i="3"/>
  <c r="AN17" i="3"/>
  <c r="AO16" i="3"/>
  <c r="AN16" i="3"/>
  <c r="AO15" i="3"/>
  <c r="AN15" i="3"/>
  <c r="AO14" i="3"/>
  <c r="AN14" i="3"/>
  <c r="AO13" i="3"/>
  <c r="AN13" i="3"/>
  <c r="AO12" i="3"/>
  <c r="AN12" i="3"/>
  <c r="AO11" i="3"/>
  <c r="AN11" i="3"/>
  <c r="AO10" i="3"/>
  <c r="AN10" i="3"/>
  <c r="AO9" i="3"/>
  <c r="AN9" i="3"/>
  <c r="AO8" i="3"/>
  <c r="AN8" i="3"/>
  <c r="AO7" i="3"/>
  <c r="AN7" i="3"/>
  <c r="AO6" i="3"/>
  <c r="AN6" i="3"/>
  <c r="AN23" i="3" s="1"/>
  <c r="AO5" i="3"/>
  <c r="AN5" i="3"/>
  <c r="AO4" i="3"/>
  <c r="AO23" i="3" s="1"/>
  <c r="AN4" i="3"/>
  <c r="AH20" i="3"/>
  <c r="AG20" i="3"/>
  <c r="AH19" i="3"/>
  <c r="AG19" i="3"/>
  <c r="AH18" i="3"/>
  <c r="AG18" i="3"/>
  <c r="AH17" i="3"/>
  <c r="AG17" i="3"/>
  <c r="AH16" i="3"/>
  <c r="AG16" i="3"/>
  <c r="AH15" i="3"/>
  <c r="AG15" i="3"/>
  <c r="AH14" i="3"/>
  <c r="AG14" i="3"/>
  <c r="AH13" i="3"/>
  <c r="AG13" i="3"/>
  <c r="AH12" i="3"/>
  <c r="AG12" i="3"/>
  <c r="AH11" i="3"/>
  <c r="AG11" i="3"/>
  <c r="AH10" i="3"/>
  <c r="AG10" i="3"/>
  <c r="AH9" i="3"/>
  <c r="AG9" i="3"/>
  <c r="AH8" i="3"/>
  <c r="AG8" i="3"/>
  <c r="AH7" i="3"/>
  <c r="AG7" i="3"/>
  <c r="AH6" i="3"/>
  <c r="AG6" i="3"/>
  <c r="AH5" i="3"/>
  <c r="AG5" i="3"/>
  <c r="AG23" i="3" s="1"/>
  <c r="AH4" i="3"/>
  <c r="AG4" i="3"/>
  <c r="AB20" i="3"/>
  <c r="AA20" i="3"/>
  <c r="AB19" i="3"/>
  <c r="AA19" i="3"/>
  <c r="AB18" i="3"/>
  <c r="AA18" i="3"/>
  <c r="AB17" i="3"/>
  <c r="AA17" i="3"/>
  <c r="AB16" i="3"/>
  <c r="AA16" i="3"/>
  <c r="AB15" i="3"/>
  <c r="AA15" i="3"/>
  <c r="AB14" i="3"/>
  <c r="AA14" i="3"/>
  <c r="AB13" i="3"/>
  <c r="AA13" i="3"/>
  <c r="AB12" i="3"/>
  <c r="AA12" i="3"/>
  <c r="AB11" i="3"/>
  <c r="AA11" i="3"/>
  <c r="AB10" i="3"/>
  <c r="AA10" i="3"/>
  <c r="AB9" i="3"/>
  <c r="AA9" i="3"/>
  <c r="AB8" i="3"/>
  <c r="AA8" i="3"/>
  <c r="AB7" i="3"/>
  <c r="AA7" i="3"/>
  <c r="AB6" i="3"/>
  <c r="AA6" i="3"/>
  <c r="AB5" i="3"/>
  <c r="AB23" i="3" s="1"/>
  <c r="AA5" i="3"/>
  <c r="AB4" i="3"/>
  <c r="AA4" i="3"/>
  <c r="AA23" i="3" s="1"/>
  <c r="U20" i="3"/>
  <c r="T20" i="3"/>
  <c r="U19" i="3"/>
  <c r="T19" i="3"/>
  <c r="U18" i="3"/>
  <c r="T18" i="3"/>
  <c r="U17" i="3"/>
  <c r="T17" i="3"/>
  <c r="U16" i="3"/>
  <c r="V16" i="3" s="1"/>
  <c r="W16" i="3" s="1"/>
  <c r="T16" i="3"/>
  <c r="U15" i="3"/>
  <c r="T15" i="3"/>
  <c r="U14" i="3"/>
  <c r="T14" i="3"/>
  <c r="U13" i="3"/>
  <c r="V13" i="3" s="1"/>
  <c r="W13" i="3" s="1"/>
  <c r="T13" i="3"/>
  <c r="U12" i="3"/>
  <c r="T12" i="3"/>
  <c r="V12" i="3" s="1"/>
  <c r="U11" i="3"/>
  <c r="T11" i="3"/>
  <c r="U10" i="3"/>
  <c r="T10" i="3"/>
  <c r="U9" i="3"/>
  <c r="T9" i="3"/>
  <c r="U8" i="3"/>
  <c r="T8" i="3"/>
  <c r="U7" i="3"/>
  <c r="T7" i="3"/>
  <c r="U6" i="3"/>
  <c r="T6" i="3"/>
  <c r="U5" i="3"/>
  <c r="T5" i="3"/>
  <c r="U4" i="3"/>
  <c r="U23" i="3" s="1"/>
  <c r="T4" i="3"/>
  <c r="N20" i="3"/>
  <c r="M20" i="3"/>
  <c r="O20" i="3" s="1"/>
  <c r="P20" i="3" s="1"/>
  <c r="N19" i="3"/>
  <c r="M19" i="3"/>
  <c r="N18" i="3"/>
  <c r="O18" i="3" s="1"/>
  <c r="P18" i="3" s="1"/>
  <c r="M18" i="3"/>
  <c r="N17" i="3"/>
  <c r="M17" i="3"/>
  <c r="O17" i="3" s="1"/>
  <c r="P17" i="3" s="1"/>
  <c r="N16" i="3"/>
  <c r="M16" i="3"/>
  <c r="N15" i="3"/>
  <c r="O15" i="3" s="1"/>
  <c r="P15" i="3" s="1"/>
  <c r="M15" i="3"/>
  <c r="N14" i="3"/>
  <c r="M14" i="3"/>
  <c r="O14" i="3" s="1"/>
  <c r="P14" i="3" s="1"/>
  <c r="N13" i="3"/>
  <c r="M13" i="3"/>
  <c r="N12" i="3"/>
  <c r="O12" i="3" s="1"/>
  <c r="P12" i="3" s="1"/>
  <c r="M12" i="3"/>
  <c r="N11" i="3"/>
  <c r="M11" i="3"/>
  <c r="O11" i="3" s="1"/>
  <c r="P11" i="3" s="1"/>
  <c r="N10" i="3"/>
  <c r="M10" i="3"/>
  <c r="N9" i="3"/>
  <c r="O9" i="3" s="1"/>
  <c r="P9" i="3" s="1"/>
  <c r="M9" i="3"/>
  <c r="N8" i="3"/>
  <c r="M8" i="3"/>
  <c r="O8" i="3" s="1"/>
  <c r="P8" i="3" s="1"/>
  <c r="N7" i="3"/>
  <c r="M7" i="3"/>
  <c r="N6" i="3"/>
  <c r="O6" i="3" s="1"/>
  <c r="M6" i="3"/>
  <c r="N5" i="3"/>
  <c r="M5" i="3"/>
  <c r="O5" i="3" s="1"/>
  <c r="P5" i="3" s="1"/>
  <c r="N4" i="3"/>
  <c r="M4" i="3"/>
  <c r="G20" i="3"/>
  <c r="H20" i="3" s="1"/>
  <c r="I20" i="3" s="1"/>
  <c r="F20" i="3"/>
  <c r="E20" i="3"/>
  <c r="D20" i="3"/>
  <c r="C20" i="3"/>
  <c r="B20" i="3"/>
  <c r="A20" i="3"/>
  <c r="G19" i="3"/>
  <c r="F19" i="3"/>
  <c r="E19" i="3"/>
  <c r="D19" i="3"/>
  <c r="C19" i="3"/>
  <c r="B19" i="3"/>
  <c r="A19" i="3"/>
  <c r="G18" i="3"/>
  <c r="F18" i="3"/>
  <c r="H18" i="3" s="1"/>
  <c r="I18" i="3" s="1"/>
  <c r="E18" i="3"/>
  <c r="D18" i="3"/>
  <c r="C18" i="3"/>
  <c r="B18" i="3"/>
  <c r="A18" i="3"/>
  <c r="G17" i="3"/>
  <c r="H17" i="3" s="1"/>
  <c r="I17" i="3" s="1"/>
  <c r="F17" i="3"/>
  <c r="E17" i="3"/>
  <c r="D17" i="3"/>
  <c r="C17" i="3"/>
  <c r="B17" i="3"/>
  <c r="A17" i="3"/>
  <c r="G16" i="3"/>
  <c r="F16" i="3"/>
  <c r="E16" i="3"/>
  <c r="D16" i="3"/>
  <c r="C16" i="3"/>
  <c r="B16" i="3"/>
  <c r="A16" i="3"/>
  <c r="G15" i="3"/>
  <c r="F15" i="3"/>
  <c r="H15" i="3" s="1"/>
  <c r="I15" i="3" s="1"/>
  <c r="E15" i="3"/>
  <c r="D15" i="3"/>
  <c r="C15" i="3"/>
  <c r="B15" i="3"/>
  <c r="A15" i="3"/>
  <c r="G14" i="3"/>
  <c r="H14" i="3" s="1"/>
  <c r="I14" i="3" s="1"/>
  <c r="F14" i="3"/>
  <c r="E14" i="3"/>
  <c r="D14" i="3"/>
  <c r="C14" i="3"/>
  <c r="B14" i="3"/>
  <c r="A14" i="3"/>
  <c r="G13" i="3"/>
  <c r="F13" i="3"/>
  <c r="E13" i="3"/>
  <c r="D13" i="3"/>
  <c r="C13" i="3"/>
  <c r="B13" i="3"/>
  <c r="A13" i="3"/>
  <c r="G12" i="3"/>
  <c r="F12" i="3"/>
  <c r="H12" i="3" s="1"/>
  <c r="I12" i="3" s="1"/>
  <c r="E12" i="3"/>
  <c r="D12" i="3"/>
  <c r="C12" i="3"/>
  <c r="B12" i="3"/>
  <c r="A12" i="3"/>
  <c r="G11" i="3"/>
  <c r="H11" i="3" s="1"/>
  <c r="I11" i="3" s="1"/>
  <c r="F11" i="3"/>
  <c r="E11" i="3"/>
  <c r="D11" i="3"/>
  <c r="C11" i="3"/>
  <c r="B11" i="3"/>
  <c r="A11" i="3"/>
  <c r="G10" i="3"/>
  <c r="F10" i="3"/>
  <c r="E10" i="3"/>
  <c r="D10" i="3"/>
  <c r="C10" i="3"/>
  <c r="B10" i="3"/>
  <c r="A10" i="3"/>
  <c r="G9" i="3"/>
  <c r="F9" i="3"/>
  <c r="H9" i="3" s="1"/>
  <c r="I9" i="3" s="1"/>
  <c r="E9" i="3"/>
  <c r="D9" i="3"/>
  <c r="C9" i="3"/>
  <c r="B9" i="3"/>
  <c r="A9" i="3"/>
  <c r="G8" i="3"/>
  <c r="H8" i="3" s="1"/>
  <c r="I8" i="3" s="1"/>
  <c r="F8" i="3"/>
  <c r="E8" i="3"/>
  <c r="D8" i="3"/>
  <c r="C8" i="3"/>
  <c r="B8" i="3"/>
  <c r="A8" i="3"/>
  <c r="G7" i="3"/>
  <c r="F7" i="3"/>
  <c r="E7" i="3"/>
  <c r="D7" i="3"/>
  <c r="C7" i="3"/>
  <c r="B7" i="3"/>
  <c r="A7" i="3"/>
  <c r="G6" i="3"/>
  <c r="F6" i="3"/>
  <c r="H6" i="3" s="1"/>
  <c r="I6" i="3" s="1"/>
  <c r="E6" i="3"/>
  <c r="D6" i="3"/>
  <c r="C6" i="3"/>
  <c r="B6" i="3"/>
  <c r="A6" i="3"/>
  <c r="G5" i="3"/>
  <c r="H5" i="3" s="1"/>
  <c r="I5" i="3" s="1"/>
  <c r="F5" i="3"/>
  <c r="E5" i="3"/>
  <c r="D5" i="3"/>
  <c r="C5" i="3"/>
  <c r="B5" i="3"/>
  <c r="A5" i="3"/>
  <c r="G4" i="3"/>
  <c r="F4" i="3"/>
  <c r="E4" i="3"/>
  <c r="D4" i="3"/>
  <c r="C4" i="3"/>
  <c r="A4" i="3"/>
  <c r="H6" i="5" a="1"/>
  <c r="H6" i="5" s="1"/>
  <c r="G6" i="5" a="1"/>
  <c r="G6" i="5" s="1"/>
  <c r="F6" i="5" a="1"/>
  <c r="F6" i="5" s="1"/>
  <c r="E6" i="5"/>
  <c r="AH23" i="3"/>
  <c r="H4" i="3"/>
  <c r="H20" i="4"/>
  <c r="I20" i="4" s="1"/>
  <c r="V19" i="4"/>
  <c r="W19" i="4" s="1"/>
  <c r="H19" i="4"/>
  <c r="I19" i="4" s="1"/>
  <c r="O18" i="4"/>
  <c r="P18" i="4" s="1"/>
  <c r="H17" i="4"/>
  <c r="I17" i="4" s="1"/>
  <c r="V16" i="4"/>
  <c r="W16" i="4" s="1"/>
  <c r="O15" i="4"/>
  <c r="P15" i="4" s="1"/>
  <c r="H15" i="4"/>
  <c r="I15" i="4" s="1"/>
  <c r="H14" i="4"/>
  <c r="I14" i="4" s="1"/>
  <c r="V13" i="4"/>
  <c r="W13" i="4" s="1"/>
  <c r="H13" i="4"/>
  <c r="I13" i="4" s="1"/>
  <c r="O12" i="4"/>
  <c r="P12" i="4" s="1"/>
  <c r="H11" i="4"/>
  <c r="I11" i="4" s="1"/>
  <c r="V10" i="4"/>
  <c r="W10" i="4" s="1"/>
  <c r="O9" i="4"/>
  <c r="P9" i="4" s="1"/>
  <c r="H8" i="4"/>
  <c r="I8" i="4" s="1"/>
  <c r="V7" i="4"/>
  <c r="W7" i="4" s="1"/>
  <c r="O6" i="4"/>
  <c r="P6" i="4" s="1"/>
  <c r="H6" i="4"/>
  <c r="I6" i="4" s="1"/>
  <c r="H5" i="4"/>
  <c r="I5" i="4" s="1"/>
  <c r="AO23" i="4"/>
  <c r="AG23" i="4"/>
  <c r="U23" i="4"/>
  <c r="V20" i="3"/>
  <c r="W20" i="3" s="1"/>
  <c r="V19" i="3"/>
  <c r="W19" i="3" s="1"/>
  <c r="O19" i="3"/>
  <c r="P19" i="3" s="1"/>
  <c r="H19" i="3"/>
  <c r="I19" i="3" s="1"/>
  <c r="V18" i="3"/>
  <c r="W18" i="3" s="1"/>
  <c r="V17" i="3"/>
  <c r="W17" i="3" s="1"/>
  <c r="O16" i="3"/>
  <c r="P16" i="3" s="1"/>
  <c r="H16" i="3"/>
  <c r="I16" i="3" s="1"/>
  <c r="V15" i="3"/>
  <c r="W15" i="3" s="1"/>
  <c r="V14" i="3"/>
  <c r="W14" i="3" s="1"/>
  <c r="O13" i="3"/>
  <c r="P13" i="3" s="1"/>
  <c r="H13" i="3"/>
  <c r="I13" i="3" s="1"/>
  <c r="V11" i="3"/>
  <c r="W11" i="3" s="1"/>
  <c r="V10" i="3"/>
  <c r="W10" i="3" s="1"/>
  <c r="O10" i="3"/>
  <c r="P10" i="3" s="1"/>
  <c r="H10" i="3"/>
  <c r="I10" i="3" s="1"/>
  <c r="V9" i="3"/>
  <c r="W9" i="3" s="1"/>
  <c r="V8" i="3"/>
  <c r="W8" i="3" s="1"/>
  <c r="V7" i="3"/>
  <c r="W7" i="3" s="1"/>
  <c r="O7" i="3"/>
  <c r="P7" i="3" s="1"/>
  <c r="H7" i="3"/>
  <c r="I7" i="3" s="1"/>
  <c r="V6" i="3"/>
  <c r="W6" i="3" s="1"/>
  <c r="V5" i="3"/>
  <c r="W5" i="3" s="1"/>
  <c r="G23" i="3" l="1"/>
  <c r="O5" i="4"/>
  <c r="P5" i="4" s="1"/>
  <c r="N23" i="3"/>
  <c r="BD4" i="4"/>
  <c r="AW23" i="3"/>
  <c r="AW23" i="4"/>
  <c r="F23" i="4"/>
  <c r="H23" i="4" s="1"/>
  <c r="H4" i="4"/>
  <c r="M23" i="4"/>
  <c r="O23" i="4" s="1"/>
  <c r="O4" i="4"/>
  <c r="P4" i="4" s="1"/>
  <c r="P23" i="4" s="1"/>
  <c r="T23" i="4"/>
  <c r="V23" i="4" s="1"/>
  <c r="V4" i="4"/>
  <c r="AC4" i="4"/>
  <c r="AD4" i="4" s="1"/>
  <c r="AI4" i="4"/>
  <c r="AJ4" i="4" s="1"/>
  <c r="AP4" i="4"/>
  <c r="AQ4" i="4" s="1"/>
  <c r="AW4" i="4"/>
  <c r="AX4" i="4" s="1"/>
  <c r="AC5" i="4"/>
  <c r="AI5" i="4"/>
  <c r="AJ5" i="4" s="1"/>
  <c r="AP5" i="4"/>
  <c r="AQ5" i="4" s="1"/>
  <c r="AW5" i="4"/>
  <c r="AX5" i="4" s="1"/>
  <c r="AC6" i="4"/>
  <c r="AI6" i="4"/>
  <c r="AJ6" i="4" s="1"/>
  <c r="AP6" i="4"/>
  <c r="AQ6" i="4" s="1"/>
  <c r="AW6" i="4"/>
  <c r="AX6" i="4" s="1"/>
  <c r="AC7" i="4"/>
  <c r="AI7" i="4"/>
  <c r="AJ7" i="4" s="1"/>
  <c r="AP7" i="4"/>
  <c r="AQ7" i="4" s="1"/>
  <c r="AW7" i="4"/>
  <c r="AX7" i="4" s="1"/>
  <c r="AC8" i="4"/>
  <c r="AI8" i="4"/>
  <c r="AJ8" i="4" s="1"/>
  <c r="AP8" i="4"/>
  <c r="AQ8" i="4" s="1"/>
  <c r="AW8" i="4"/>
  <c r="AX8" i="4" s="1"/>
  <c r="AC9" i="4"/>
  <c r="AI9" i="4"/>
  <c r="AJ9" i="4" s="1"/>
  <c r="AP9" i="4"/>
  <c r="AQ9" i="4" s="1"/>
  <c r="AW9" i="4"/>
  <c r="AX9" i="4" s="1"/>
  <c r="AC10" i="4"/>
  <c r="AI10" i="4"/>
  <c r="AJ10" i="4" s="1"/>
  <c r="AP10" i="4"/>
  <c r="AQ10" i="4" s="1"/>
  <c r="AW10" i="4"/>
  <c r="AX10" i="4" s="1"/>
  <c r="AC11" i="4"/>
  <c r="AI11" i="4"/>
  <c r="AJ11" i="4" s="1"/>
  <c r="AP11" i="4"/>
  <c r="AQ11" i="4" s="1"/>
  <c r="AW11" i="4"/>
  <c r="AX11" i="4" s="1"/>
  <c r="AC12" i="4"/>
  <c r="AI12" i="4"/>
  <c r="AJ12" i="4" s="1"/>
  <c r="AP12" i="4"/>
  <c r="AQ12" i="4" s="1"/>
  <c r="AW12" i="4"/>
  <c r="AX12" i="4" s="1"/>
  <c r="AC13" i="4"/>
  <c r="AI13" i="4"/>
  <c r="AJ13" i="4" s="1"/>
  <c r="AP13" i="4"/>
  <c r="AQ13" i="4" s="1"/>
  <c r="AW13" i="4"/>
  <c r="AX13" i="4" s="1"/>
  <c r="AC14" i="4"/>
  <c r="AI14" i="4"/>
  <c r="AJ14" i="4" s="1"/>
  <c r="AP14" i="4"/>
  <c r="AQ14" i="4" s="1"/>
  <c r="AW14" i="4"/>
  <c r="AX14" i="4" s="1"/>
  <c r="AC15" i="4"/>
  <c r="AI15" i="4"/>
  <c r="AJ15" i="4" s="1"/>
  <c r="AP15" i="4"/>
  <c r="AQ15" i="4" s="1"/>
  <c r="AW15" i="4"/>
  <c r="AX15" i="4" s="1"/>
  <c r="AC16" i="4"/>
  <c r="AI16" i="4"/>
  <c r="AJ16" i="4" s="1"/>
  <c r="AP16" i="4"/>
  <c r="AQ16" i="4" s="1"/>
  <c r="AW16" i="4"/>
  <c r="AX16" i="4" s="1"/>
  <c r="AC17" i="4"/>
  <c r="AI17" i="4"/>
  <c r="AJ17" i="4" s="1"/>
  <c r="AP17" i="4"/>
  <c r="AQ17" i="4" s="1"/>
  <c r="AW17" i="4"/>
  <c r="AX17" i="4" s="1"/>
  <c r="AC18" i="4"/>
  <c r="AI18" i="4"/>
  <c r="AJ18" i="4" s="1"/>
  <c r="AP18" i="4"/>
  <c r="AQ18" i="4" s="1"/>
  <c r="AW18" i="4"/>
  <c r="AX18" i="4" s="1"/>
  <c r="AC19" i="4"/>
  <c r="AI19" i="4"/>
  <c r="AJ19" i="4" s="1"/>
  <c r="AP19" i="4"/>
  <c r="AQ19" i="4" s="1"/>
  <c r="AW19" i="4"/>
  <c r="AX19" i="4" s="1"/>
  <c r="AC20" i="4"/>
  <c r="AI20" i="4"/>
  <c r="AJ20" i="4" s="1"/>
  <c r="AP20" i="4"/>
  <c r="AQ20" i="4" s="1"/>
  <c r="AW20" i="4"/>
  <c r="AX20" i="4" s="1"/>
  <c r="F23" i="3"/>
  <c r="H23" i="3"/>
  <c r="M23" i="3"/>
  <c r="O4" i="3"/>
  <c r="P4" i="3" s="1"/>
  <c r="P23" i="3" s="1"/>
  <c r="T23" i="3"/>
  <c r="V23" i="3" s="1"/>
  <c r="V4" i="3"/>
  <c r="AC4" i="3"/>
  <c r="AD4" i="3" s="1"/>
  <c r="AI4" i="3"/>
  <c r="AJ4" i="3" s="1"/>
  <c r="AP4" i="3"/>
  <c r="AQ4" i="3" s="1"/>
  <c r="AW4" i="3"/>
  <c r="AX4" i="3" s="1"/>
  <c r="AC5" i="3"/>
  <c r="AI5" i="3"/>
  <c r="AJ5" i="3" s="1"/>
  <c r="AP5" i="3"/>
  <c r="AQ5" i="3" s="1"/>
  <c r="AW5" i="3"/>
  <c r="AX5" i="3" s="1"/>
  <c r="AC6" i="3"/>
  <c r="AI6" i="3"/>
  <c r="AJ6" i="3" s="1"/>
  <c r="AP6" i="3"/>
  <c r="AQ6" i="3" s="1"/>
  <c r="AW6" i="3"/>
  <c r="AX6" i="3" s="1"/>
  <c r="AC7" i="3"/>
  <c r="AI7" i="3"/>
  <c r="AJ7" i="3" s="1"/>
  <c r="AP7" i="3"/>
  <c r="AQ7" i="3" s="1"/>
  <c r="AW7" i="3"/>
  <c r="AX7" i="3" s="1"/>
  <c r="AC8" i="3"/>
  <c r="AI8" i="3"/>
  <c r="AJ8" i="3" s="1"/>
  <c r="AP8" i="3"/>
  <c r="AQ8" i="3" s="1"/>
  <c r="AW8" i="3"/>
  <c r="AX8" i="3" s="1"/>
  <c r="AC9" i="3"/>
  <c r="AI9" i="3"/>
  <c r="AJ9" i="3" s="1"/>
  <c r="AP9" i="3"/>
  <c r="AQ9" i="3" s="1"/>
  <c r="AW9" i="3"/>
  <c r="AX9" i="3" s="1"/>
  <c r="AC10" i="3"/>
  <c r="AI10" i="3"/>
  <c r="AJ10" i="3" s="1"/>
  <c r="AP10" i="3"/>
  <c r="AQ10" i="3" s="1"/>
  <c r="AW10" i="3"/>
  <c r="AX10" i="3" s="1"/>
  <c r="AC11" i="3"/>
  <c r="AI11" i="3"/>
  <c r="AJ11" i="3" s="1"/>
  <c r="AP11" i="3"/>
  <c r="AQ11" i="3" s="1"/>
  <c r="AW11" i="3"/>
  <c r="AX11" i="3" s="1"/>
  <c r="AC12" i="3"/>
  <c r="AI12" i="3"/>
  <c r="AJ12" i="3" s="1"/>
  <c r="AP12" i="3"/>
  <c r="AQ12" i="3" s="1"/>
  <c r="AW12" i="3"/>
  <c r="AX12" i="3" s="1"/>
  <c r="AC13" i="3"/>
  <c r="AI13" i="3"/>
  <c r="AJ13" i="3" s="1"/>
  <c r="AP13" i="3"/>
  <c r="AQ13" i="3" s="1"/>
  <c r="AW13" i="3"/>
  <c r="AX13" i="3" s="1"/>
  <c r="AC14" i="3"/>
  <c r="AI14" i="3"/>
  <c r="AJ14" i="3" s="1"/>
  <c r="AP14" i="3"/>
  <c r="AQ14" i="3" s="1"/>
  <c r="AW14" i="3"/>
  <c r="AX14" i="3" s="1"/>
  <c r="AC15" i="3"/>
  <c r="AI15" i="3"/>
  <c r="AJ15" i="3" s="1"/>
  <c r="AP15" i="3"/>
  <c r="AQ15" i="3" s="1"/>
  <c r="AW15" i="3"/>
  <c r="AC16" i="3"/>
  <c r="AI16" i="3"/>
  <c r="AJ16" i="3" s="1"/>
  <c r="AP16" i="3"/>
  <c r="AQ16" i="3" s="1"/>
  <c r="AW16" i="3"/>
  <c r="AX16" i="3" s="1"/>
  <c r="AC17" i="3"/>
  <c r="AI17" i="3"/>
  <c r="AJ17" i="3" s="1"/>
  <c r="AP17" i="3"/>
  <c r="AQ17" i="3" s="1"/>
  <c r="AW17" i="3"/>
  <c r="AX17" i="3" s="1"/>
  <c r="AC18" i="3"/>
  <c r="AI18" i="3"/>
  <c r="AJ18" i="3" s="1"/>
  <c r="AP18" i="3"/>
  <c r="AQ18" i="3" s="1"/>
  <c r="AW18" i="3"/>
  <c r="AX18" i="3" s="1"/>
  <c r="AC19" i="3"/>
  <c r="AI19" i="3"/>
  <c r="AJ19" i="3" s="1"/>
  <c r="AP19" i="3"/>
  <c r="AQ19" i="3" s="1"/>
  <c r="AW19" i="3"/>
  <c r="AX19" i="3" s="1"/>
  <c r="AC20" i="3"/>
  <c r="AI20" i="3"/>
  <c r="AJ20" i="3" s="1"/>
  <c r="AP20" i="3"/>
  <c r="AQ20" i="3" s="1"/>
  <c r="AW20" i="3"/>
  <c r="AX20" i="3" s="1"/>
  <c r="O23" i="3" l="1"/>
  <c r="I4" i="4"/>
  <c r="I23" i="4" s="1"/>
  <c r="AQ23" i="3"/>
  <c r="AJ23" i="3"/>
  <c r="AD20" i="3"/>
  <c r="AZ20" i="3" s="1"/>
  <c r="AD19" i="3"/>
  <c r="AZ19" i="3" s="1"/>
  <c r="AD18" i="3"/>
  <c r="AZ18" i="3" s="1"/>
  <c r="AD17" i="3"/>
  <c r="AZ17" i="3"/>
  <c r="AD16" i="3"/>
  <c r="AZ16" i="3" s="1"/>
  <c r="AD15" i="3"/>
  <c r="AZ15" i="3" s="1"/>
  <c r="AD14" i="3"/>
  <c r="AZ14" i="3"/>
  <c r="AD13" i="3"/>
  <c r="AZ13" i="3" s="1"/>
  <c r="AD12" i="3"/>
  <c r="AZ12" i="3" s="1"/>
  <c r="AD11" i="3"/>
  <c r="AZ11" i="3" s="1"/>
  <c r="AD10" i="3"/>
  <c r="AZ10" i="3" s="1"/>
  <c r="AD9" i="3"/>
  <c r="AZ9" i="3" s="1"/>
  <c r="AD8" i="3"/>
  <c r="AZ8" i="3" s="1"/>
  <c r="AD7" i="3"/>
  <c r="AZ7" i="3" s="1"/>
  <c r="AD6" i="3"/>
  <c r="AZ6" i="3" s="1"/>
  <c r="AD5" i="3"/>
  <c r="AX23" i="3"/>
  <c r="AQ23" i="4"/>
  <c r="AJ23" i="4"/>
  <c r="AX23" i="4"/>
  <c r="W4" i="3"/>
  <c r="W23" i="3" s="1"/>
  <c r="W4" i="4"/>
  <c r="W23" i="4" s="1"/>
  <c r="AD20" i="4"/>
  <c r="AZ20" i="4" s="1"/>
  <c r="AD19" i="4"/>
  <c r="AZ19" i="4" s="1"/>
  <c r="AD18" i="4"/>
  <c r="AZ18" i="4" s="1"/>
  <c r="AD17" i="4"/>
  <c r="AZ17" i="4" s="1"/>
  <c r="AD16" i="4"/>
  <c r="AZ16" i="4" s="1"/>
  <c r="AD15" i="4"/>
  <c r="AZ15" i="4" s="1"/>
  <c r="AD14" i="4"/>
  <c r="AZ14" i="4" s="1"/>
  <c r="AD13" i="4"/>
  <c r="AZ13" i="4" s="1"/>
  <c r="AD12" i="4"/>
  <c r="AZ12" i="4" s="1"/>
  <c r="AD11" i="4"/>
  <c r="AZ11" i="4" s="1"/>
  <c r="AD10" i="4"/>
  <c r="AZ10" i="4" s="1"/>
  <c r="AD9" i="4"/>
  <c r="AZ9" i="4" s="1"/>
  <c r="AD8" i="4"/>
  <c r="AZ8" i="4" s="1"/>
  <c r="AD7" i="4"/>
  <c r="AZ7" i="4" s="1"/>
  <c r="AD6" i="4"/>
  <c r="AZ6" i="4" s="1"/>
  <c r="AD5" i="4"/>
  <c r="AD23" i="4" s="1"/>
  <c r="I4" i="3"/>
  <c r="I23" i="3" s="1"/>
  <c r="AP23" i="3"/>
  <c r="AI23" i="3"/>
  <c r="AC23" i="3"/>
  <c r="AP23" i="4"/>
  <c r="AI23" i="4"/>
  <c r="AC23" i="4"/>
  <c r="AD23" i="3" l="1"/>
  <c r="AZ5" i="3"/>
  <c r="AZ4" i="3"/>
  <c r="AZ5" i="4"/>
  <c r="BC4" i="4" s="1"/>
  <c r="AZ4" i="4"/>
  <c r="BA4" i="4" l="1"/>
  <c r="BB4" i="4"/>
  <c r="BA4" i="3"/>
  <c r="J6" i="5" l="1"/>
  <c r="B4" i="3"/>
  <c r="BD4" i="3" l="1"/>
  <c r="M6" i="5" s="1"/>
  <c r="BC4" i="3"/>
  <c r="L6" i="5" s="1"/>
  <c r="BB4" i="3"/>
  <c r="K6" i="5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<sst xmlns="http://schemas.openxmlformats.org/spreadsheetml/2006/main" count="182" uniqueCount="53">
  <si>
    <t>Identificador anonimizado (10 dígitos)</t>
  </si>
  <si>
    <t>Género</t>
  </si>
  <si>
    <t>Fecha de nacimiento</t>
  </si>
  <si>
    <t>Categoría de región donde se ubica la UMI</t>
  </si>
  <si>
    <t>UMI</t>
  </si>
  <si>
    <t>Categorías de Encuesta</t>
  </si>
  <si>
    <t>Indicador ER516: Participantes que mejoran su calidad de vida / experimentan un cambio positivo en su estatus socioeconómico (6 a 10 años)</t>
  </si>
  <si>
    <t>Sueño (horas)</t>
  </si>
  <si>
    <t>Tiempo de actividad física (horas)</t>
  </si>
  <si>
    <t>Tiempo de uso de pantallas (min)</t>
  </si>
  <si>
    <t>Frecuencia del consumo de frutas</t>
  </si>
  <si>
    <t>Frecuencia del consumo de golosinas</t>
  </si>
  <si>
    <t>Frecuencia del consumo de bollería</t>
  </si>
  <si>
    <t>Percepción del estado anímico</t>
  </si>
  <si>
    <t>Impacto por NNA: Si dos o más hábitos mejoran + Si el nivel de bienestar mejora = POSITIVO (Pág. 10 del Informe de Operabilidad de Indicadores)</t>
  </si>
  <si>
    <t>Total de personas que mejoran su calidad de vida (con asistencia ≥ 70%)</t>
  </si>
  <si>
    <t>Código ID</t>
  </si>
  <si>
    <t>1=Masculino / 2=Femenino / 3=No binario</t>
  </si>
  <si>
    <t>dd/mm/aaaa</t>
  </si>
  <si>
    <t>A=MaD / B=EnT / C=MeD</t>
  </si>
  <si>
    <t>UMI / localización</t>
  </si>
  <si>
    <t>Inicial</t>
  </si>
  <si>
    <t>Final</t>
  </si>
  <si>
    <t>Variación del tiempo de descanso</t>
  </si>
  <si>
    <t>¿Mejora?</t>
  </si>
  <si>
    <t>Variación del tiempo de actividad física</t>
  </si>
  <si>
    <t>Variación del tiempo de uso de pantallas</t>
  </si>
  <si>
    <t>Variación en la frecuencia del consumo de frutas</t>
  </si>
  <si>
    <t>Variación en la frecuencia del consumo de golosinas</t>
  </si>
  <si>
    <t>Variación en la frecuencia del consumo de bollería</t>
  </si>
  <si>
    <t>Variación en la percepción del estado anímico</t>
  </si>
  <si>
    <t>Masculino</t>
  </si>
  <si>
    <t>Femenino</t>
  </si>
  <si>
    <t>No Binario</t>
  </si>
  <si>
    <t>NO</t>
  </si>
  <si>
    <t>No</t>
  </si>
  <si>
    <t>SI</t>
  </si>
  <si>
    <t>Promedio inicial</t>
  </si>
  <si>
    <t>Promedio final</t>
  </si>
  <si>
    <t>Variación del promedio</t>
  </si>
  <si>
    <t>Impacto por UMI</t>
  </si>
  <si>
    <t>Promedio inicial según escala de valoración</t>
  </si>
  <si>
    <t>Promedio final según escala de valoración</t>
  </si>
  <si>
    <t>Indicador ER516: Participantes que mejoran su calidad de vida / experimentan un cambio positivo en su estatus socioeconómico (11 a 16 años)</t>
  </si>
  <si>
    <r>
      <t xml:space="preserve">Categoría de región
</t>
    </r>
    <r>
      <rPr>
        <i/>
        <sz val="11"/>
        <color rgb="FF000000"/>
        <rFont val="Calibri"/>
        <scheme val="minor"/>
      </rPr>
      <t>(marcar la que corresponda a la UMI)</t>
    </r>
  </si>
  <si>
    <t>Indicador EECO06: Menores (menos de 18 años)</t>
  </si>
  <si>
    <t>Indicador ER516: Participantes que mejoran su calidad de vida / experimentan un cambio positivo en su estatus socioeconómico (TOTAL: 6 a 16 años)</t>
  </si>
  <si>
    <t>Más desarrollada</t>
  </si>
  <si>
    <t>Total de NNA participantes (total de inscritos 6 a 16 años)</t>
  </si>
  <si>
    <t>En transición</t>
  </si>
  <si>
    <t>No binario</t>
  </si>
  <si>
    <t>Menos desarrollada</t>
  </si>
  <si>
    <t>X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</si>
</sst>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-* #,##0.00_-;\-* #,##0.00_-;_-* &quot;-&quot;??_-;_-@_-"/>
  </numFmts>
  <fonts count="12" x14ac:knownFonts="1">
    <font>
      <sz val="11"/>
      <color theme="1"/>
      <name val="Calibri"/>
      <family val="2"/>
      <scheme val="minor"/>
    </font>
    <font>
      <i/>
      <sz val="10"/>
      <name val="Calibri"/>
    </font>
    <font>
      <b/>
      <sz val="11"/>
      <color rgb="FFFFFFFF"/>
      <name val="Calibri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i/>
      <sz val="9"/>
      <color theme="1"/>
      <name val="Calibri"/>
    </font>
    <font>
      <i/>
      <sz val="9"/>
      <name val="Calibri"/>
    </font>
    <font>
      <b/>
      <i/>
      <sz val="11"/>
      <color theme="1"/>
      <name val="Calibri"/>
      <family val="2"/>
      <scheme val="minor"/>
    </font>
    <font>
      <sz val="11"/>
      <color rgb="FF000000"/>
      <name val="Calibri"/>
      <family val="2"/>
      <scheme val="minor"/>
    </font>
    <font>
      <b/>
      <i/>
      <sz val="11"/>
      <color rgb="FF000000"/>
      <name val="Calibri"/>
      <family val="2"/>
      <scheme val="minor"/>
    </font>
    <font>
      <i/>
      <sz val="11"/>
      <color rgb="FF000000"/>
      <name val="Calibri"/>
      <scheme val="minor"/>
    </font>
  </fonts>
  <fills count="17">
    <fill>
      <patternFill patternType="none"/>
    </fill>
    <fill>
      <patternFill patternType="gray125"/>
    </fill>
    <fill>
      <patternFill patternType="solid">
        <fgColor rgb="FFD9E1F2"/>
      </patternFill>
    </fill>
    <fill>
      <patternFill patternType="solid">
        <fgColor theme="5" tint="-0.249977111117893"/>
        <bgColor indexed="64"/>
      </patternFill>
    </fill>
    <fill>
      <patternFill patternType="solid">
        <fgColor theme="1" tint="0.499984740745262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9" tint="-0.499984740745262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1" tint="4.9989318521683403E-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8" tint="0.79998168889431442"/>
        <bgColor indexed="64"/>
      </patternFill>
    </fill>
  </fills>
  <borders count="17">
    <border>
      <left/>
      <right/>
      <top/>
      <bottom/>
      <diagonal/>
    </border>
    <border>
      <left style="thin">
        <color rgb="FFA6A6A6"/>
      </left>
      <right style="thin">
        <color rgb="FFA6A6A6"/>
      </right>
      <top style="thin">
        <color rgb="FFA6A6A6"/>
      </top>
      <bottom style="thin">
        <color rgb="FFA6A6A6"/>
      </bottom>
      <diagonal/>
    </border>
    <border>
      <left style="thin">
        <color rgb="FFA6A6A6"/>
      </left>
      <right style="thin">
        <color rgb="FFA6A6A6"/>
      </right>
      <top/>
      <bottom/>
      <diagonal/>
    </border>
    <border>
      <left style="thin">
        <color rgb="FFA6A6A6"/>
      </left>
      <right/>
      <top/>
      <bottom/>
      <diagonal/>
    </border>
    <border>
      <left style="thin">
        <color rgb="FFA6A6A6"/>
      </left>
      <right style="thin">
        <color rgb="FFA6A6A6"/>
      </right>
      <top style="thin">
        <color rgb="FFA6A6A6"/>
      </top>
      <bottom/>
      <diagonal/>
    </border>
    <border>
      <left style="thin">
        <color rgb="FFA6A6A6"/>
      </left>
      <right style="thin">
        <color rgb="FFA6A6A6"/>
      </right>
      <top/>
      <bottom style="thin">
        <color rgb="FFA6A6A6"/>
      </bottom>
      <diagonal/>
    </border>
    <border>
      <left style="thin">
        <color rgb="FFA6A6A6"/>
      </left>
      <right/>
      <top style="thin">
        <color rgb="FFA6A6A6"/>
      </top>
      <bottom/>
      <diagonal/>
    </border>
    <border>
      <left/>
      <right/>
      <top style="thin">
        <color rgb="FFA6A6A6"/>
      </top>
      <bottom/>
      <diagonal/>
    </border>
    <border>
      <left/>
      <right/>
      <top/>
      <bottom style="thin">
        <color rgb="FF000000"/>
      </bottom>
      <diagonal/>
    </border>
    <border>
      <left style="thin">
        <color theme="0" tint="-4.9989318521683403E-2"/>
      </left>
      <right style="thin">
        <color theme="0" tint="-4.9989318521683403E-2"/>
      </right>
      <top style="thin">
        <color theme="0" tint="-4.9989318521683403E-2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/>
      <bottom style="thin">
        <color rgb="FF000000"/>
      </bottom>
      <diagonal/>
    </border>
  </borders>
  <cellStyleXfs count="1">
    <xf numFmtId="0" fontId="0" fillId="0" borderId="0"/>
  </cellStyleXfs>
  <cellXfs count="69">
    <xf numFmtId="0" fontId="0" fillId="0" borderId="0" xfId="0"/>
    <xf numFmtId="0" fontId="0" fillId="0" borderId="0" xfId="0" applyAlignment="1">
      <alignment horizontal="center"/>
    </xf>
    <xf numFmtId="0" fontId="0" fillId="0" borderId="1" xfId="0" applyBorder="1" applyAlignment="1">
      <alignment horizontal="center" vertical="center" wrapText="1"/>
    </xf>
    <xf numFmtId="0" fontId="1" fillId="2" borderId="2" xfId="0" applyFont="1" applyFill="1" applyBorder="1" applyAlignment="1">
      <alignment horizontal="center" vertical="top" wrapText="1"/>
    </xf>
    <xf numFmtId="0" fontId="1" fillId="2" borderId="1" xfId="0" applyFont="1" applyFill="1" applyBorder="1" applyAlignment="1">
      <alignment horizontal="center" vertical="top" wrapText="1"/>
    </xf>
    <xf numFmtId="0" fontId="0" fillId="0" borderId="0" xfId="0" applyAlignment="1">
      <alignment horizontal="center" vertical="center"/>
    </xf>
    <xf numFmtId="43" fontId="0" fillId="0" borderId="0" xfId="0" applyNumberFormat="1"/>
    <xf numFmtId="0" fontId="3" fillId="4" borderId="0" xfId="0" applyFont="1" applyFill="1" applyAlignment="1">
      <alignment horizontal="center" vertical="center" wrapText="1"/>
    </xf>
    <xf numFmtId="0" fontId="3" fillId="4" borderId="0" xfId="0" applyFont="1" applyFill="1" applyAlignment="1">
      <alignment vertical="center" wrapText="1"/>
    </xf>
    <xf numFmtId="0" fontId="3" fillId="3" borderId="0" xfId="0" applyFont="1" applyFill="1" applyAlignment="1">
      <alignment horizontal="center" vertical="center" wrapText="1"/>
    </xf>
    <xf numFmtId="0" fontId="3" fillId="3" borderId="0" xfId="0" applyFont="1" applyFill="1" applyAlignment="1">
      <alignment vertical="center" wrapText="1"/>
    </xf>
    <xf numFmtId="0" fontId="3" fillId="6" borderId="0" xfId="0" applyFont="1" applyFill="1" applyAlignment="1">
      <alignment horizontal="center" vertical="center" wrapText="1"/>
    </xf>
    <xf numFmtId="0" fontId="3" fillId="6" borderId="0" xfId="0" applyFont="1" applyFill="1" applyAlignment="1">
      <alignment vertical="center" wrapText="1"/>
    </xf>
    <xf numFmtId="0" fontId="2" fillId="0" borderId="7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top" wrapText="1"/>
    </xf>
    <xf numFmtId="0" fontId="3" fillId="0" borderId="0" xfId="0" applyFont="1" applyAlignment="1">
      <alignment vertical="center" wrapText="1"/>
    </xf>
    <xf numFmtId="0" fontId="2" fillId="0" borderId="0" xfId="0" applyFont="1" applyAlignment="1">
      <alignment horizontal="center" vertical="center" wrapText="1"/>
    </xf>
    <xf numFmtId="0" fontId="3" fillId="7" borderId="0" xfId="0" applyFont="1" applyFill="1" applyAlignment="1">
      <alignment vertical="center" wrapText="1"/>
    </xf>
    <xf numFmtId="0" fontId="3" fillId="5" borderId="0" xfId="0" applyFont="1" applyFill="1" applyAlignment="1">
      <alignment vertical="center" wrapText="1"/>
    </xf>
    <xf numFmtId="0" fontId="3" fillId="8" borderId="0" xfId="0" applyFont="1" applyFill="1" applyAlignment="1">
      <alignment vertical="center" wrapText="1"/>
    </xf>
    <xf numFmtId="0" fontId="1" fillId="9" borderId="2" xfId="0" applyFont="1" applyFill="1" applyBorder="1" applyAlignment="1">
      <alignment horizontal="center" vertical="top" wrapText="1"/>
    </xf>
    <xf numFmtId="0" fontId="0" fillId="0" borderId="0" xfId="0" applyAlignment="1">
      <alignment vertical="center"/>
    </xf>
    <xf numFmtId="43" fontId="0" fillId="0" borderId="0" xfId="0" applyNumberFormat="1" applyAlignment="1">
      <alignment vertical="center"/>
    </xf>
    <xf numFmtId="0" fontId="0" fillId="11" borderId="1" xfId="0" applyFill="1" applyBorder="1" applyAlignment="1">
      <alignment horizontal="center" vertical="center" wrapText="1"/>
    </xf>
    <xf numFmtId="43" fontId="0" fillId="12" borderId="0" xfId="0" applyNumberFormat="1" applyFill="1" applyAlignment="1">
      <alignment vertical="center"/>
    </xf>
    <xf numFmtId="43" fontId="0" fillId="13" borderId="0" xfId="0" applyNumberFormat="1" applyFill="1" applyAlignment="1">
      <alignment vertical="center"/>
    </xf>
    <xf numFmtId="0" fontId="6" fillId="9" borderId="8" xfId="0" applyFont="1" applyFill="1" applyBorder="1" applyAlignment="1">
      <alignment horizontal="center" vertical="center" wrapText="1"/>
    </xf>
    <xf numFmtId="0" fontId="7" fillId="9" borderId="9" xfId="0" applyFont="1" applyFill="1" applyBorder="1" applyAlignment="1">
      <alignment horizontal="center" vertical="center" wrapText="1"/>
    </xf>
    <xf numFmtId="14" fontId="0" fillId="11" borderId="1" xfId="0" applyNumberFormat="1" applyFill="1" applyBorder="1" applyAlignment="1">
      <alignment horizontal="center" vertical="center" wrapText="1"/>
    </xf>
    <xf numFmtId="0" fontId="0" fillId="0" borderId="10" xfId="0" applyBorder="1"/>
    <xf numFmtId="0" fontId="5" fillId="14" borderId="10" xfId="0" applyFont="1" applyFill="1" applyBorder="1" applyAlignment="1">
      <alignment horizontal="center" vertical="center"/>
    </xf>
    <xf numFmtId="0" fontId="9" fillId="0" borderId="10" xfId="0" applyFont="1" applyBorder="1"/>
    <xf numFmtId="0" fontId="5" fillId="0" borderId="10" xfId="0" applyFont="1" applyBorder="1"/>
    <xf numFmtId="0" fontId="0" fillId="0" borderId="11" xfId="0" applyBorder="1"/>
    <xf numFmtId="0" fontId="5" fillId="0" borderId="12" xfId="0" applyFont="1" applyBorder="1"/>
    <xf numFmtId="0" fontId="0" fillId="0" borderId="16" xfId="0" applyBorder="1"/>
    <xf numFmtId="0" fontId="0" fillId="0" borderId="12" xfId="0" applyBorder="1"/>
    <xf numFmtId="0" fontId="5" fillId="16" borderId="10" xfId="0" applyFont="1" applyFill="1" applyBorder="1" applyAlignment="1">
      <alignment horizontal="center" vertical="center"/>
    </xf>
    <xf numFmtId="0" fontId="0" fillId="0" borderId="10" xfId="0" applyBorder="1" applyAlignment="1">
      <alignment horizontal="center"/>
    </xf>
    <xf numFmtId="0" fontId="0" fillId="0" borderId="10" xfId="0" applyBorder="1" applyAlignment="1">
      <alignment horizontal="left"/>
      <extLst>
        <ext xmlns:xfpb="http://schemas.microsoft.com/office/spreadsheetml/2022/featurepropertybag" uri="{C7286773-470A-42A8-94C5-96B5CB345126}">
          <xfpb:xfComplement i="0"/>
        </ext>
      </extLst>
    </xf>
    <xf numFmtId="0" fontId="2" fillId="10" borderId="4" xfId="0" applyFont="1" applyFill="1" applyBorder="1" applyAlignment="1">
      <alignment horizontal="center" vertical="center" wrapText="1"/>
    </xf>
    <xf numFmtId="0" fontId="2" fillId="10" borderId="5" xfId="0" applyFont="1" applyFill="1" applyBorder="1" applyAlignment="1">
      <alignment horizontal="center" vertical="center" wrapText="1"/>
    </xf>
    <xf numFmtId="0" fontId="5" fillId="14" borderId="10" xfId="0" applyFont="1" applyFill="1" applyBorder="1" applyAlignment="1">
      <alignment horizontal="center" vertical="center" wrapText="1"/>
    </xf>
    <xf numFmtId="0" fontId="5" fillId="14" borderId="10" xfId="0" applyFont="1" applyFill="1" applyBorder="1" applyAlignment="1">
      <alignment horizontal="center" vertical="center"/>
    </xf>
    <xf numFmtId="0" fontId="8" fillId="14" borderId="10" xfId="0" applyFont="1" applyFill="1" applyBorder="1" applyAlignment="1">
      <alignment horizontal="left" vertical="center" wrapText="1"/>
    </xf>
    <xf numFmtId="0" fontId="2" fillId="10" borderId="3" xfId="0" applyFont="1" applyFill="1" applyBorder="1" applyAlignment="1">
      <alignment horizontal="center" vertical="center" wrapText="1"/>
    </xf>
    <xf numFmtId="0" fontId="2" fillId="10" borderId="0" xfId="0" applyFont="1" applyFill="1" applyAlignment="1">
      <alignment horizontal="center" vertical="center" wrapText="1"/>
    </xf>
    <xf numFmtId="0" fontId="2" fillId="4" borderId="6" xfId="0" applyFont="1" applyFill="1" applyBorder="1" applyAlignment="1">
      <alignment horizontal="center" vertical="center" wrapText="1"/>
    </xf>
    <xf numFmtId="0" fontId="2" fillId="4" borderId="7" xfId="0" applyFont="1" applyFill="1" applyBorder="1" applyAlignment="1">
      <alignment horizontal="center" vertical="center" wrapText="1"/>
    </xf>
    <xf numFmtId="0" fontId="2" fillId="3" borderId="3" xfId="0" applyFont="1" applyFill="1" applyBorder="1" applyAlignment="1">
      <alignment horizontal="center" vertical="center" wrapText="1"/>
    </xf>
    <xf numFmtId="0" fontId="2" fillId="3" borderId="0" xfId="0" applyFont="1" applyFill="1" applyAlignment="1">
      <alignment horizontal="center" vertical="center" wrapText="1"/>
    </xf>
    <xf numFmtId="0" fontId="3" fillId="6" borderId="3" xfId="0" applyFont="1" applyFill="1" applyBorder="1" applyAlignment="1">
      <alignment horizontal="center"/>
    </xf>
    <xf numFmtId="0" fontId="3" fillId="6" borderId="0" xfId="0" applyFont="1" applyFill="1" applyAlignment="1">
      <alignment horizontal="center"/>
    </xf>
    <xf numFmtId="0" fontId="3" fillId="7" borderId="0" xfId="0" applyFont="1" applyFill="1" applyAlignment="1">
      <alignment horizontal="center"/>
    </xf>
    <xf numFmtId="0" fontId="3" fillId="5" borderId="0" xfId="0" applyFont="1" applyFill="1" applyAlignment="1">
      <alignment horizontal="center"/>
    </xf>
    <xf numFmtId="0" fontId="3" fillId="8" borderId="0" xfId="0" applyFont="1" applyFill="1" applyAlignment="1">
      <alignment horizontal="center"/>
    </xf>
    <xf numFmtId="0" fontId="4" fillId="7" borderId="0" xfId="0" applyFont="1" applyFill="1" applyAlignment="1">
      <alignment horizontal="center"/>
    </xf>
    <xf numFmtId="0" fontId="5" fillId="14" borderId="13" xfId="0" applyFont="1" applyFill="1" applyBorder="1" applyAlignment="1">
      <alignment horizontal="center" vertical="center"/>
    </xf>
    <xf numFmtId="0" fontId="5" fillId="14" borderId="14" xfId="0" applyFont="1" applyFill="1" applyBorder="1" applyAlignment="1">
      <alignment horizontal="center" vertical="center"/>
    </xf>
    <xf numFmtId="0" fontId="5" fillId="14" borderId="11" xfId="0" applyFont="1" applyFill="1" applyBorder="1" applyAlignment="1">
      <alignment horizontal="center" vertical="center"/>
    </xf>
    <xf numFmtId="0" fontId="5" fillId="14" borderId="13" xfId="0" applyFont="1" applyFill="1" applyBorder="1" applyAlignment="1">
      <alignment horizontal="center" vertical="center" wrapText="1"/>
    </xf>
    <xf numFmtId="0" fontId="5" fillId="14" borderId="14" xfId="0" applyFont="1" applyFill="1" applyBorder="1" applyAlignment="1">
      <alignment horizontal="center" vertical="center" wrapText="1"/>
    </xf>
    <xf numFmtId="0" fontId="5" fillId="14" borderId="11" xfId="0" applyFont="1" applyFill="1" applyBorder="1" applyAlignment="1">
      <alignment horizontal="center" vertical="center" wrapText="1"/>
    </xf>
    <xf numFmtId="0" fontId="8" fillId="14" borderId="15" xfId="0" applyFont="1" applyFill="1" applyBorder="1" applyAlignment="1">
      <alignment horizontal="left" vertical="center" wrapText="1"/>
    </xf>
    <xf numFmtId="0" fontId="8" fillId="14" borderId="12" xfId="0" applyFont="1" applyFill="1" applyBorder="1" applyAlignment="1">
      <alignment horizontal="left" vertical="center" wrapText="1"/>
    </xf>
    <xf numFmtId="0" fontId="10" fillId="15" borderId="10" xfId="0" applyFont="1" applyFill="1" applyBorder="1" applyAlignment="1">
      <alignment horizontal="left" vertical="center" wrapText="1"/>
    </xf>
    <xf numFmtId="0" fontId="5" fillId="16" borderId="15" xfId="0" applyFont="1" applyFill="1" applyBorder="1" applyAlignment="1">
      <alignment horizontal="center" vertical="center" wrapText="1"/>
    </xf>
    <xf numFmtId="0" fontId="5" fillId="16" borderId="10" xfId="0" applyFont="1" applyFill="1" applyBorder="1" applyAlignment="1">
      <alignment horizontal="center" vertical="center" wrapText="1"/>
    </xf>
    <xf numFmtId="0" fontId="5" fillId="16" borderId="10" xfId="0" applyFont="1" applyFill="1" applyBorder="1" applyAlignment="1">
      <alignment horizontal="center" vertical="center"/>
    </xf>
  </cellXfs>
  <cellStyles count="1">
    <cellStyle name="Normal" xfId="0" builtinId="0"/>
  </cellStyles>
  <dxfs count="37"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theme="1" tint="4.9989318521683403E-2"/>
      </font>
      <fill>
        <patternFill patternType="solid">
          <bgColor rgb="FFFF0000"/>
        </patternFill>
      </fill>
    </dxf>
    <dxf>
      <font>
        <color theme="1" tint="4.9989318521683403E-2"/>
      </font>
      <fill>
        <patternFill patternType="solid">
          <bgColor rgb="FFFF0000"/>
        </patternFill>
      </fill>
    </dxf>
    <dxf>
      <font>
        <color theme="1" tint="4.9989318521683403E-2"/>
      </font>
      <fill>
        <patternFill patternType="solid">
          <bgColor rgb="FFFF0000"/>
        </patternFill>
      </fill>
    </dxf>
    <dxf>
      <font>
        <color theme="1" tint="4.9989318521683403E-2"/>
      </font>
      <fill>
        <patternFill patternType="solid">
          <bgColor rgb="FFFF0000"/>
        </patternFill>
      </fill>
    </dxf>
    <dxf>
      <font>
        <color theme="1" tint="4.9989318521683403E-2"/>
      </font>
      <fill>
        <patternFill patternType="solid">
          <bgColor rgb="FFFF0000"/>
        </patternFill>
      </fill>
    </dxf>
    <dxf>
      <font>
        <color theme="1" tint="4.9989318521683403E-2"/>
      </font>
      <fill>
        <patternFill patternType="solid">
          <bgColor rgb="FFFF0000"/>
        </patternFill>
      </fill>
    </dxf>
    <dxf>
      <font>
        <color theme="1" tint="4.9989318521683403E-2"/>
      </font>
      <fill>
        <patternFill patternType="solid">
          <bgColor rgb="FFFF0000"/>
        </patternFill>
      </fill>
    </dxf>
    <dxf>
      <font>
        <color theme="1"/>
      </font>
      <fill>
        <patternFill patternType="solid">
          <bgColor rgb="FF92D050"/>
        </patternFill>
      </fill>
    </dxf>
    <dxf>
      <font>
        <color theme="1" tint="4.9989318521683403E-2"/>
      </font>
      <fill>
        <patternFill patternType="solid">
          <bgColor rgb="FF00B050"/>
        </patternFill>
      </fill>
    </dxf>
    <dxf>
      <font>
        <color rgb="FF9C0006"/>
      </font>
      <fill>
        <patternFill patternType="solid">
          <bgColor rgb="FF00B050"/>
        </patternFill>
      </fill>
    </dxf>
    <dxf>
      <font>
        <color theme="1" tint="4.9989318521683403E-2"/>
      </font>
      <fill>
        <patternFill patternType="solid">
          <bgColor rgb="FFFF0000"/>
        </patternFill>
      </fill>
    </dxf>
    <dxf>
      <font>
        <color rgb="FF9C5700"/>
      </font>
      <fill>
        <patternFill>
          <bgColor rgb="FFFFEB9C"/>
        </patternFill>
      </fill>
    </dxf>
    <dxf>
      <font>
        <color theme="1" tint="4.9989318521683403E-2"/>
      </font>
      <fill>
        <patternFill patternType="solid">
          <bgColor rgb="FF00B050"/>
        </patternFill>
      </fill>
    </dxf>
    <dxf>
      <font>
        <color rgb="FF9C5700"/>
      </font>
      <fill>
        <patternFill>
          <bgColor rgb="FFFFEB9C"/>
        </patternFill>
      </fill>
    </dxf>
    <dxf>
      <font>
        <color theme="1" tint="4.9989318521683403E-2"/>
      </font>
      <fill>
        <patternFill patternType="solid">
          <bgColor theme="0"/>
        </patternFill>
      </fill>
    </dxf>
    <dxf>
      <font>
        <color theme="1" tint="4.9989318521683403E-2"/>
      </font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theme="1" tint="4.9989318521683403E-2"/>
      </font>
      <fill>
        <patternFill patternType="solid">
          <bgColor rgb="FF00B050"/>
        </patternFill>
      </fill>
    </dxf>
    <dxf>
      <font>
        <color theme="1" tint="4.9989318521683403E-2"/>
      </font>
      <fill>
        <patternFill patternType="solid">
          <bgColor rgb="FF00B050"/>
        </patternFill>
      </fill>
    </dxf>
    <dxf>
      <font>
        <color theme="1" tint="4.9989318521683403E-2"/>
      </font>
      <fill>
        <patternFill patternType="solid">
          <bgColor rgb="FF00B050"/>
        </patternFill>
      </fill>
    </dxf>
    <dxf>
      <font>
        <color theme="1" tint="4.9989318521683403E-2"/>
      </font>
      <fill>
        <patternFill patternType="solid">
          <bgColor rgb="FF00B050"/>
        </patternFill>
      </fill>
    </dxf>
    <dxf>
      <font>
        <b/>
        <i val="0"/>
        <color rgb="FF006100"/>
      </font>
      <fill>
        <patternFill patternType="solid">
          <bgColor rgb="FF00B050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theme="1" tint="4.9989318521683403E-2"/>
      </font>
      <fill>
        <patternFill patternType="solid">
          <bgColor rgb="FF00B050"/>
        </patternFill>
      </fill>
    </dxf>
    <dxf>
      <font>
        <color theme="1" tint="4.9989318521683403E-2"/>
      </font>
      <fill>
        <patternFill patternType="solid">
          <bgColor rgb="FFFFEB9C"/>
        </patternFill>
      </fill>
    </dxf>
    <dxf>
      <font>
        <color theme="1" tint="4.9989318521683403E-2"/>
      </font>
      <fill>
        <patternFill patternType="solid">
          <bgColor rgb="FF00B050"/>
        </patternFill>
      </fill>
    </dxf>
    <dxf>
      <font>
        <color rgb="FF9C0006"/>
      </font>
      <fill>
        <patternFill patternType="solid">
          <bgColor rgb="FF00B050"/>
        </patternFill>
      </fill>
    </dxf>
    <dxf>
      <font>
        <color rgb="FF9C0006"/>
      </font>
      <fill>
        <patternFill patternType="solid">
          <bgColor rgb="FF00B050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1"/>
      </font>
      <fill>
        <patternFill patternType="solid">
          <bgColor rgb="FF92D05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microsoft.com/office/2022/11/relationships/FeaturePropertyBag" Target="featurePropertyBag/featurePropertyBag.xml"/><Relationship Id="rId5" Type="http://schemas.openxmlformats.org/officeDocument/2006/relationships/externalLink" Target="externalLinks/externalLink2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1.xml"/><Relationship Id="rId9" Type="http://schemas.openxmlformats.org/officeDocument/2006/relationships/sheetMetadata" Target="metadata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11.xml"/><Relationship Id="rId1" Type="http://schemas.microsoft.com/office/2011/relationships/chartStyle" Target="style11.xml"/></Relationships>
</file>

<file path=xl/charts/_rels/chart12.xml.rels><?xml version="1.0" encoding="UTF-8" standalone="yes"?>
<Relationships xmlns="http://schemas.openxmlformats.org/package/2006/relationships"><Relationship Id="rId2" Type="http://schemas.microsoft.com/office/2011/relationships/chartColorStyle" Target="colors12.xml"/><Relationship Id="rId1" Type="http://schemas.microsoft.com/office/2011/relationships/chartStyle" Target="style12.xml"/></Relationships>
</file>

<file path=xl/charts/_rels/chart13.xml.rels><?xml version="1.0" encoding="UTF-8" standalone="yes"?>
<Relationships xmlns="http://schemas.openxmlformats.org/package/2006/relationships"><Relationship Id="rId2" Type="http://schemas.microsoft.com/office/2011/relationships/chartColorStyle" Target="colors13.xml"/><Relationship Id="rId1" Type="http://schemas.microsoft.com/office/2011/relationships/chartStyle" Target="style13.xml"/></Relationships>
</file>

<file path=xl/charts/_rels/chart14.xml.rels><?xml version="1.0" encoding="UTF-8" standalone="yes"?>
<Relationships xmlns="http://schemas.openxmlformats.org/package/2006/relationships"><Relationship Id="rId2" Type="http://schemas.microsoft.com/office/2011/relationships/chartColorStyle" Target="colors14.xml"/><Relationship Id="rId1" Type="http://schemas.microsoft.com/office/2011/relationships/chartStyle" Target="style14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Frecuencia del consumo de frutas 6-8 años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1"/>
            <c:invertIfNegative val="0"/>
            <c:bubble3D val="0"/>
            <c:spPr>
              <a:solidFill>
                <a:srgbClr val="F8CBAD"/>
              </a:solidFill>
              <a:ln>
                <a:solidFill>
                  <a:srgbClr val="F4B084"/>
                </a:solidFill>
                <a:prstDash val="solid"/>
              </a:ln>
              <a:effectLst/>
            </c:spPr>
            <c:extLst>
              <c:ext xmlns:c16="http://schemas.microsoft.com/office/drawing/2014/chart" uri="{C3380CC4-5D6E-409C-BE32-E72D297353CC}">
                <c16:uniqueId val="{00000003-CA8C-4C73-920E-F0CCC9AE1A93}"/>
              </c:ext>
            </c:extLst>
          </c:dPt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cat>
            <c:strRef>
              <c:f>'Reporte 6-10'!$AA$22:$AB$22</c:f>
              <c:strCache>
                <c:ptCount val="2"/>
                <c:pt idx="0">
                  <c:v>Promedio inicial según escala de valoración</c:v>
                </c:pt>
                <c:pt idx="1">
                  <c:v>Promedio final según escala de valoración</c:v>
                </c:pt>
              </c:strCache>
            </c:strRef>
          </c:cat>
          <c:val>
            <c:numRef>
              <c:f>'Reporte 6-10'!$AA$23:$AB$23</c:f>
              <c:numCache>
                <c:formatCode>_(* #,##0.00_);_(* \(#,##0.00\);_(* "-"??_);_(@_)</c:formatCode>
                <c:ptCount val="2"/>
                <c:pt idx="0">
                  <c:v>0.94117647058823528</c:v>
                </c:pt>
                <c:pt idx="1">
                  <c:v>1.6470588235294117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A8C-4C73-920E-F0CCC9AE1A9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368875528"/>
        <c:axId val="999404040"/>
      </c:barChart>
      <c:catAx>
        <c:axId val="3688755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one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999404040"/>
        <c:crosses val="autoZero"/>
        <c:auto val="1"/>
        <c:lblAlgn val="ctr"/>
        <c:lblOffset val="100"/>
        <c:noMultiLvlLbl val="0"/>
      </c:catAx>
      <c:valAx>
        <c:axId val="99940404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.00_);_(* \(#,##0.00\);_(* &quot;-&quot;??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36887552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Frecuencia del consumo de bollería 13-16 años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1"/>
            <c:invertIfNegative val="0"/>
            <c:bubble3D val="0"/>
            <c:spPr>
              <a:solidFill>
                <a:srgbClr val="F4B084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7D59-4FCF-A0FC-D6B6FDE5446B}"/>
              </c:ext>
            </c:extLst>
          </c:dPt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cat>
            <c:strRef>
              <c:f>'Reporte 11-16'!$AN$22:$AO$22</c:f>
              <c:strCache>
                <c:ptCount val="2"/>
                <c:pt idx="0">
                  <c:v>Promedio inicial según escala de valoración</c:v>
                </c:pt>
                <c:pt idx="1">
                  <c:v>Promedio final según escala de valoración</c:v>
                </c:pt>
              </c:strCache>
            </c:strRef>
          </c:cat>
          <c:val>
            <c:numRef>
              <c:f>'Reporte 11-16'!$AN$23:$AO$23</c:f>
              <c:numCache>
                <c:formatCode>_(* #,##0.00_);_(* \(#,##0.00\);_(* "-"??_);_(@_)</c:formatCode>
                <c:ptCount val="2"/>
                <c:pt idx="0">
                  <c:v>2.0588235294117645</c:v>
                </c:pt>
                <c:pt idx="1">
                  <c:v>2.5294117647058822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D59-4FCF-A0FC-D6B6FDE5446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404387848"/>
        <c:axId val="777257480"/>
      </c:barChart>
      <c:catAx>
        <c:axId val="4043878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one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777257480"/>
        <c:crosses val="autoZero"/>
        <c:auto val="1"/>
        <c:lblAlgn val="ctr"/>
        <c:lblOffset val="100"/>
        <c:noMultiLvlLbl val="0"/>
      </c:catAx>
      <c:valAx>
        <c:axId val="77725748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.00_);_(* \(#,##0.00\);_(* &quot;-&quot;??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40438784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Percepción del estado de ánimo 13-16 años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1"/>
            <c:invertIfNegative val="0"/>
            <c:bubble3D val="0"/>
            <c:spPr>
              <a:solidFill>
                <a:srgbClr val="F4B084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A44B-454E-A12B-FB9455A00871}"/>
              </c:ext>
            </c:extLst>
          </c:dPt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cat>
            <c:strRef>
              <c:f>'Reporte 11-16'!$AU$22:$AV$22</c:f>
              <c:strCache>
                <c:ptCount val="2"/>
                <c:pt idx="0">
                  <c:v>Promedio inicial según escala de valoración</c:v>
                </c:pt>
                <c:pt idx="1">
                  <c:v>Promedio final según escala de valoración</c:v>
                </c:pt>
              </c:strCache>
            </c:strRef>
          </c:cat>
          <c:val>
            <c:numRef>
              <c:f>'Reporte 11-16'!$AU$23:$AV$23</c:f>
              <c:numCache>
                <c:formatCode>_(* #,##0.00_);_(* \(#,##0.00\);_(* "-"??_);_(@_)</c:formatCode>
                <c:ptCount val="2"/>
                <c:pt idx="0">
                  <c:v>2.5882352941176472</c:v>
                </c:pt>
                <c:pt idx="1">
                  <c:v>3.1764705882352939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44B-454E-A12B-FB9455A0087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115068935"/>
        <c:axId val="2115106823"/>
      </c:barChart>
      <c:catAx>
        <c:axId val="211506893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one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2115106823"/>
        <c:crosses val="autoZero"/>
        <c:auto val="1"/>
        <c:lblAlgn val="ctr"/>
        <c:lblOffset val="100"/>
        <c:noMultiLvlLbl val="0"/>
      </c:catAx>
      <c:valAx>
        <c:axId val="211510682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.00_);_(* \(#,##0.00\);_(* &quot;-&quot;??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2115068935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Sueño (horas) 13-16 años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1"/>
            <c:invertIfNegative val="0"/>
            <c:bubble3D val="0"/>
            <c:spPr>
              <a:solidFill>
                <a:srgbClr val="F4B084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8092-4435-A2D7-D5BA3C106AC9}"/>
              </c:ext>
            </c:extLst>
          </c:dPt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cat>
            <c:strRef>
              <c:f>'Reporte 11-16'!$F$22:$G$22</c:f>
              <c:strCache>
                <c:ptCount val="2"/>
                <c:pt idx="0">
                  <c:v>Promedio inicial</c:v>
                </c:pt>
                <c:pt idx="1">
                  <c:v>Promedio final</c:v>
                </c:pt>
              </c:strCache>
            </c:strRef>
          </c:cat>
          <c:val>
            <c:numRef>
              <c:f>'Reporte 11-16'!$F$23:$G$23</c:f>
              <c:numCache>
                <c:formatCode>_(* #,##0.00_);_(* \(#,##0.00\);_(* "-"??_);_(@_)</c:formatCode>
                <c:ptCount val="2"/>
                <c:pt idx="0">
                  <c:v>8.2500000000000018</c:v>
                </c:pt>
                <c:pt idx="1">
                  <c:v>8.5441176470588243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092-4435-A2D7-D5BA3C106AC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353177607"/>
        <c:axId val="353179655"/>
      </c:barChart>
      <c:catAx>
        <c:axId val="35317760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one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353179655"/>
        <c:crosses val="autoZero"/>
        <c:auto val="1"/>
        <c:lblAlgn val="ctr"/>
        <c:lblOffset val="100"/>
        <c:noMultiLvlLbl val="0"/>
      </c:catAx>
      <c:valAx>
        <c:axId val="353179655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.00_);_(* \(#,##0.00\);_(* &quot;-&quot;??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353177607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Tiempo de actividad física (horas) 13-16 años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1"/>
            <c:invertIfNegative val="0"/>
            <c:bubble3D val="0"/>
            <c:spPr>
              <a:solidFill>
                <a:srgbClr val="F4B084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9EA0-4F1D-BEE6-6E6EDD1F9D7C}"/>
              </c:ext>
            </c:extLst>
          </c:dPt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cat>
            <c:strRef>
              <c:f>'Reporte 11-16'!$M$22:$N$22</c:f>
              <c:strCache>
                <c:ptCount val="2"/>
                <c:pt idx="0">
                  <c:v>Promedio inicial</c:v>
                </c:pt>
                <c:pt idx="1">
                  <c:v>Promedio final</c:v>
                </c:pt>
              </c:strCache>
            </c:strRef>
          </c:cat>
          <c:val>
            <c:numRef>
              <c:f>'Reporte 11-16'!$M$23:$N$23</c:f>
              <c:numCache>
                <c:formatCode>_(* #,##0.00_);_(* \(#,##0.00\);_(* "-"??_);_(@_)</c:formatCode>
                <c:ptCount val="2"/>
                <c:pt idx="0">
                  <c:v>3.0931372549019609</c:v>
                </c:pt>
                <c:pt idx="1">
                  <c:v>3.9117647058823528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EA0-4F1D-BEE6-6E6EDD1F9D7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28453895"/>
        <c:axId val="353231367"/>
      </c:barChart>
      <c:catAx>
        <c:axId val="22845389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one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353231367"/>
        <c:crosses val="autoZero"/>
        <c:auto val="1"/>
        <c:lblAlgn val="ctr"/>
        <c:lblOffset val="100"/>
        <c:noMultiLvlLbl val="0"/>
      </c:catAx>
      <c:valAx>
        <c:axId val="35323136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.00_);_(* \(#,##0.00\);_(* &quot;-&quot;??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228453895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Tiempo de uso de pantallas (mins) 13-16 años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1"/>
            <c:invertIfNegative val="0"/>
            <c:bubble3D val="0"/>
            <c:spPr>
              <a:solidFill>
                <a:srgbClr val="F4B084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40BB-4411-A8CD-BF943CC7309F}"/>
              </c:ext>
            </c:extLst>
          </c:dPt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cat>
            <c:strRef>
              <c:f>'Reporte 11-16'!$T$22:$U$22</c:f>
              <c:strCache>
                <c:ptCount val="2"/>
                <c:pt idx="0">
                  <c:v>Promedio inicial</c:v>
                </c:pt>
                <c:pt idx="1">
                  <c:v>Promedio final</c:v>
                </c:pt>
              </c:strCache>
            </c:strRef>
          </c:cat>
          <c:val>
            <c:numRef>
              <c:f>'Reporte 11-16'!$T$23:$U$23</c:f>
              <c:numCache>
                <c:formatCode>General</c:formatCode>
                <c:ptCount val="2"/>
                <c:pt idx="0" formatCode="_(* #,##0.00_);_(* \(#,##0.00\);_(* &quot;-&quot;??_);_(@_)">
                  <c:v>137.64705882352942</c:v>
                </c:pt>
                <c:pt idx="1">
                  <c:v>110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0BB-4411-A8CD-BF943CC7309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75222536"/>
        <c:axId val="287360007"/>
      </c:barChart>
      <c:catAx>
        <c:axId val="752225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one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287360007"/>
        <c:crosses val="autoZero"/>
        <c:auto val="1"/>
        <c:lblAlgn val="ctr"/>
        <c:lblOffset val="100"/>
        <c:noMultiLvlLbl val="0"/>
      </c:catAx>
      <c:valAx>
        <c:axId val="28736000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.00_);_(* \(#,##0.00\);_(* &quot;-&quot;??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7522253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Frecuencia del consumo de golosinas 6-8 años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1"/>
            <c:invertIfNegative val="0"/>
            <c:bubble3D val="0"/>
            <c:spPr>
              <a:solidFill>
                <a:srgbClr val="F8CBAD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18DA-4E6C-99EE-943482637499}"/>
              </c:ext>
            </c:extLst>
          </c:dPt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cat>
            <c:strRef>
              <c:f>'Reporte 6-10'!$AG$22:$AH$22</c:f>
              <c:strCache>
                <c:ptCount val="2"/>
                <c:pt idx="0">
                  <c:v>Promedio inicial según escala de valoración</c:v>
                </c:pt>
                <c:pt idx="1">
                  <c:v>Promedio final según escala de valoración</c:v>
                </c:pt>
              </c:strCache>
            </c:strRef>
          </c:cat>
          <c:val>
            <c:numRef>
              <c:f>'Reporte 6-10'!$AG$23:$AH$23</c:f>
              <c:numCache>
                <c:formatCode>_(* #,##0.00_);_(* \(#,##0.00\);_(* "-"??_);_(@_)</c:formatCode>
                <c:ptCount val="2"/>
                <c:pt idx="0">
                  <c:v>2.1176470588235294</c:v>
                </c:pt>
                <c:pt idx="1">
                  <c:v>2.9411764705882355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8DA-4E6C-99EE-94348263749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736316935"/>
        <c:axId val="1736347655"/>
      </c:barChart>
      <c:catAx>
        <c:axId val="173631693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one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736347655"/>
        <c:crosses val="autoZero"/>
        <c:auto val="1"/>
        <c:lblAlgn val="ctr"/>
        <c:lblOffset val="100"/>
        <c:noMultiLvlLbl val="0"/>
      </c:catAx>
      <c:valAx>
        <c:axId val="1736347655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.00_);_(* \(#,##0.00\);_(* &quot;-&quot;??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736316935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Frecuencia del consumo de bollería 6-8 años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1"/>
            <c:invertIfNegative val="0"/>
            <c:bubble3D val="0"/>
            <c:spPr>
              <a:solidFill>
                <a:srgbClr val="F8CBAD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E3A2-448A-87EA-84C174FCAA44}"/>
              </c:ext>
            </c:extLst>
          </c:dPt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cat>
            <c:strRef>
              <c:f>'Reporte 6-10'!$AN$22:$AO$22</c:f>
              <c:strCache>
                <c:ptCount val="2"/>
                <c:pt idx="0">
                  <c:v>Promedio inicial según escala de valoración</c:v>
                </c:pt>
                <c:pt idx="1">
                  <c:v>Promedio final según escala de valoración</c:v>
                </c:pt>
              </c:strCache>
            </c:strRef>
          </c:cat>
          <c:val>
            <c:numRef>
              <c:f>'Reporte 6-10'!$AN$23:$AO$23</c:f>
              <c:numCache>
                <c:formatCode>_(* #,##0.00_);_(* \(#,##0.00\);_(* "-"??_);_(@_)</c:formatCode>
                <c:ptCount val="2"/>
                <c:pt idx="0">
                  <c:v>2.0588235294117645</c:v>
                </c:pt>
                <c:pt idx="1">
                  <c:v>2.5294117647058822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3A2-448A-87EA-84C174FCAA4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73925128"/>
        <c:axId val="673927176"/>
      </c:barChart>
      <c:catAx>
        <c:axId val="6739251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one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673927176"/>
        <c:crosses val="autoZero"/>
        <c:auto val="1"/>
        <c:lblAlgn val="ctr"/>
        <c:lblOffset val="100"/>
        <c:noMultiLvlLbl val="0"/>
      </c:catAx>
      <c:valAx>
        <c:axId val="67392717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.00_);_(* \(#,##0.00\);_(* &quot;-&quot;??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67392512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Percepción del estado de ánimo 6-8años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1"/>
            <c:invertIfNegative val="0"/>
            <c:bubble3D val="0"/>
            <c:spPr>
              <a:solidFill>
                <a:srgbClr val="F8CBAD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1D61-46A7-9167-3F47870E20B6}"/>
              </c:ext>
            </c:extLst>
          </c:dPt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cat>
            <c:strRef>
              <c:f>'Reporte 6-10'!$AU$22:$AV$22</c:f>
              <c:strCache>
                <c:ptCount val="2"/>
                <c:pt idx="0">
                  <c:v>Promedio inicial según escala de valoración</c:v>
                </c:pt>
                <c:pt idx="1">
                  <c:v>Promedio final según escala de valoración</c:v>
                </c:pt>
              </c:strCache>
            </c:strRef>
          </c:cat>
          <c:val>
            <c:numRef>
              <c:f>'Reporte 6-10'!$AU$23:$AV$23</c:f>
              <c:numCache>
                <c:formatCode>_(* #,##0.00_);_(* \(#,##0.00\);_(* "-"??_);_(@_)</c:formatCode>
                <c:ptCount val="2"/>
                <c:pt idx="0">
                  <c:v>2.5882352941176472</c:v>
                </c:pt>
                <c:pt idx="1">
                  <c:v>3.1764705882352939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D61-46A7-9167-3F47870E20B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027224584"/>
        <c:axId val="1027226632"/>
      </c:barChart>
      <c:catAx>
        <c:axId val="10272245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one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027226632"/>
        <c:crosses val="autoZero"/>
        <c:auto val="1"/>
        <c:lblAlgn val="ctr"/>
        <c:lblOffset val="100"/>
        <c:noMultiLvlLbl val="0"/>
      </c:catAx>
      <c:valAx>
        <c:axId val="102722663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.00_);_(* \(#,##0.00\);_(* &quot;-&quot;??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02722458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Sueño (horas) 6-8 años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1"/>
            <c:invertIfNegative val="0"/>
            <c:bubble3D val="0"/>
            <c:spPr>
              <a:solidFill>
                <a:srgbClr val="F4B084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0-53D9-452E-8301-72EDCBC56434}"/>
              </c:ext>
            </c:extLst>
          </c:dPt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cat>
            <c:strRef>
              <c:f>'Reporte 6-10'!$F$22:$G$22</c:f>
              <c:strCache>
                <c:ptCount val="2"/>
                <c:pt idx="0">
                  <c:v>Promedio inicial</c:v>
                </c:pt>
                <c:pt idx="1">
                  <c:v>Promedio final</c:v>
                </c:pt>
              </c:strCache>
            </c:strRef>
          </c:cat>
          <c:val>
            <c:numRef>
              <c:f>'Reporte 6-10'!$F$23:$G$23</c:f>
              <c:numCache>
                <c:formatCode>_(* #,##0.00_);_(* \(#,##0.00\);_(* "-"??_);_(@_)</c:formatCode>
                <c:ptCount val="2"/>
                <c:pt idx="0">
                  <c:v>8.2500000000000018</c:v>
                </c:pt>
                <c:pt idx="1">
                  <c:v>8.5441176470588243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767-4DFE-9C4D-9CB199FC879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373682184"/>
        <c:axId val="1787164168"/>
      </c:barChart>
      <c:catAx>
        <c:axId val="3736821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one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787164168"/>
        <c:crosses val="autoZero"/>
        <c:auto val="1"/>
        <c:lblAlgn val="ctr"/>
        <c:lblOffset val="100"/>
        <c:noMultiLvlLbl val="0"/>
      </c:catAx>
      <c:valAx>
        <c:axId val="178716416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.00_);_(* \(#,##0.00\);_(* &quot;-&quot;??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37368218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Tiempo de actividad física (horas) 6-8 años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1"/>
            <c:invertIfNegative val="0"/>
            <c:bubble3D val="0"/>
            <c:spPr>
              <a:solidFill>
                <a:srgbClr val="F4B084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E876-4874-855E-650ED4DC7486}"/>
              </c:ext>
            </c:extLst>
          </c:dPt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cat>
            <c:strRef>
              <c:f>'Reporte 6-10'!$M$22:$N$22</c:f>
              <c:strCache>
                <c:ptCount val="2"/>
                <c:pt idx="0">
                  <c:v>Promedio inicial</c:v>
                </c:pt>
                <c:pt idx="1">
                  <c:v>Promedio final</c:v>
                </c:pt>
              </c:strCache>
            </c:strRef>
          </c:cat>
          <c:val>
            <c:numRef>
              <c:f>'Reporte 6-10'!$M$23:$N$23</c:f>
              <c:numCache>
                <c:formatCode>_(* #,##0.00_);_(* \(#,##0.00\);_(* "-"??_);_(@_)</c:formatCode>
                <c:ptCount val="2"/>
                <c:pt idx="0">
                  <c:v>3.0931372549019609</c:v>
                </c:pt>
                <c:pt idx="1">
                  <c:v>3.9117647058823528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876-4874-855E-650ED4DC748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118670856"/>
        <c:axId val="2118699016"/>
      </c:barChart>
      <c:catAx>
        <c:axId val="21186708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one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2118699016"/>
        <c:crosses val="autoZero"/>
        <c:auto val="1"/>
        <c:lblAlgn val="ctr"/>
        <c:lblOffset val="100"/>
        <c:noMultiLvlLbl val="0"/>
      </c:catAx>
      <c:valAx>
        <c:axId val="211869901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.00_);_(* \(#,##0.00\);_(* &quot;-&quot;??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211867085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Tiempo de uso de pantallas (mins) 6-8 años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1"/>
            <c:invertIfNegative val="0"/>
            <c:bubble3D val="0"/>
            <c:spPr>
              <a:solidFill>
                <a:srgbClr val="F4B084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095F-462D-8A19-140CB89A0DC7}"/>
              </c:ext>
            </c:extLst>
          </c:dPt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cat>
            <c:strRef>
              <c:f>'Reporte 6-10'!$T$22:$U$22</c:f>
              <c:strCache>
                <c:ptCount val="2"/>
                <c:pt idx="0">
                  <c:v>Promedio inicial</c:v>
                </c:pt>
                <c:pt idx="1">
                  <c:v>Promedio final</c:v>
                </c:pt>
              </c:strCache>
            </c:strRef>
          </c:cat>
          <c:val>
            <c:numRef>
              <c:f>'Reporte 6-10'!$T$23:$U$23</c:f>
              <c:numCache>
                <c:formatCode>General</c:formatCode>
                <c:ptCount val="2"/>
                <c:pt idx="0" formatCode="_(* #,##0.00_);_(* \(#,##0.00\);_(* &quot;-&quot;??_);_(@_)">
                  <c:v>137.64705882352942</c:v>
                </c:pt>
                <c:pt idx="1">
                  <c:v>110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95F-462D-8A19-140CB89A0DC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642450951"/>
        <c:axId val="1642459655"/>
      </c:barChart>
      <c:catAx>
        <c:axId val="164245095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one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642459655"/>
        <c:crosses val="autoZero"/>
        <c:auto val="1"/>
        <c:lblAlgn val="ctr"/>
        <c:lblOffset val="100"/>
        <c:noMultiLvlLbl val="0"/>
      </c:catAx>
      <c:valAx>
        <c:axId val="1642459655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.00_);_(* \(#,##0.00\);_(* &quot;-&quot;??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642450951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Frecuencia del consumo de frutas 13-16 años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1"/>
            <c:invertIfNegative val="0"/>
            <c:bubble3D val="0"/>
            <c:spPr>
              <a:solidFill>
                <a:srgbClr val="F4B084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E1F8-4F5E-9E83-41D0F8A69037}"/>
              </c:ext>
            </c:extLst>
          </c:dPt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cat>
            <c:strRef>
              <c:f>'Reporte 11-16'!$AA$22:$AB$22</c:f>
              <c:strCache>
                <c:ptCount val="2"/>
                <c:pt idx="0">
                  <c:v>Promedio inicial según escala de valoración</c:v>
                </c:pt>
                <c:pt idx="1">
                  <c:v>Promedio final según escala de valoración</c:v>
                </c:pt>
              </c:strCache>
            </c:strRef>
          </c:cat>
          <c:val>
            <c:numRef>
              <c:f>'Reporte 11-16'!$AA$23:$AB$23</c:f>
              <c:numCache>
                <c:formatCode>_(* #,##0.00_);_(* \(#,##0.00\);_(* "-"??_);_(@_)</c:formatCode>
                <c:ptCount val="2"/>
                <c:pt idx="0">
                  <c:v>0.94117647058823528</c:v>
                </c:pt>
                <c:pt idx="1">
                  <c:v>1.6470588235294117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1F8-4F5E-9E83-41D0F8A6903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952328200"/>
        <c:axId val="952330248"/>
      </c:barChart>
      <c:catAx>
        <c:axId val="9523282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one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952330248"/>
        <c:crosses val="autoZero"/>
        <c:auto val="1"/>
        <c:lblAlgn val="ctr"/>
        <c:lblOffset val="100"/>
        <c:noMultiLvlLbl val="0"/>
      </c:catAx>
      <c:valAx>
        <c:axId val="9523302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.00_);_(* \(#,##0.00\);_(* &quot;-&quot;??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95232820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Frecuencia del consumo de golosinas 13-16 años</a:t>
            </a:r>
          </a:p>
        </c:rich>
      </c:tx>
      <c:layout>
        <c:manualLayout>
          <c:xMode val="edge"/>
          <c:yMode val="edge"/>
          <c:x val="0.10049891050663519"/>
          <c:y val="3.3557386404531139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1"/>
            <c:invertIfNegative val="0"/>
            <c:bubble3D val="0"/>
            <c:spPr>
              <a:solidFill>
                <a:srgbClr val="F4B084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00F3-41C2-813F-09BE8A1D54E4}"/>
              </c:ext>
            </c:extLst>
          </c:dPt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cat>
            <c:strRef>
              <c:f>'Reporte 11-16'!$AG$22:$AH$22</c:f>
              <c:strCache>
                <c:ptCount val="2"/>
                <c:pt idx="0">
                  <c:v>Promedio inicial según escala de valoración</c:v>
                </c:pt>
                <c:pt idx="1">
                  <c:v>Promedio final según escala de valoración</c:v>
                </c:pt>
              </c:strCache>
            </c:strRef>
          </c:cat>
          <c:val>
            <c:numRef>
              <c:f>'Reporte 11-16'!$AG$23:$AH$23</c:f>
              <c:numCache>
                <c:formatCode>_(* #,##0.00_);_(* \(#,##0.00\);_(* "-"??_);_(@_)</c:formatCode>
                <c:ptCount val="2"/>
                <c:pt idx="0">
                  <c:v>2.1176470588235294</c:v>
                </c:pt>
                <c:pt idx="1">
                  <c:v>2.9411764705882355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0F3-41C2-813F-09BE8A1D54E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041721352"/>
        <c:axId val="2041723912"/>
      </c:barChart>
      <c:catAx>
        <c:axId val="204172135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one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2041723912"/>
        <c:crosses val="autoZero"/>
        <c:auto val="1"/>
        <c:lblAlgn val="ctr"/>
        <c:lblOffset val="100"/>
        <c:noMultiLvlLbl val="0"/>
      </c:catAx>
      <c:valAx>
        <c:axId val="204172391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.00_);_(* \(#,##0.00\);_(* &quot;-&quot;??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204172135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2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0.xml><?xml version="1.0" encoding="utf-8"?>
<cs:chartStyle xmlns:cs="http://schemas.microsoft.com/office/drawing/2012/chartStyle" xmlns:a="http://schemas.openxmlformats.org/drawingml/2006/main" id="32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1.xml><?xml version="1.0" encoding="utf-8"?>
<cs:chartStyle xmlns:cs="http://schemas.microsoft.com/office/drawing/2012/chartStyle" xmlns:a="http://schemas.openxmlformats.org/drawingml/2006/main" id="32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2.xml><?xml version="1.0" encoding="utf-8"?>
<cs:chartStyle xmlns:cs="http://schemas.microsoft.com/office/drawing/2012/chartStyle" xmlns:a="http://schemas.openxmlformats.org/drawingml/2006/main" id="32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3.xml><?xml version="1.0" encoding="utf-8"?>
<cs:chartStyle xmlns:cs="http://schemas.microsoft.com/office/drawing/2012/chartStyle" xmlns:a="http://schemas.openxmlformats.org/drawingml/2006/main" id="32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4.xml><?xml version="1.0" encoding="utf-8"?>
<cs:chartStyle xmlns:cs="http://schemas.microsoft.com/office/drawing/2012/chartStyle" xmlns:a="http://schemas.openxmlformats.org/drawingml/2006/main" id="32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32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32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32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32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32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32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32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32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5" Type="http://schemas.openxmlformats.org/officeDocument/2006/relationships/chart" Target="../charts/chart5.xml"/><Relationship Id="rId4" Type="http://schemas.openxmlformats.org/officeDocument/2006/relationships/chart" Target="../charts/chart4.xml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0.xml"/><Relationship Id="rId7" Type="http://schemas.openxmlformats.org/officeDocument/2006/relationships/chart" Target="../charts/chart14.xml"/><Relationship Id="rId2" Type="http://schemas.openxmlformats.org/officeDocument/2006/relationships/chart" Target="../charts/chart9.xml"/><Relationship Id="rId1" Type="http://schemas.openxmlformats.org/officeDocument/2006/relationships/chart" Target="../charts/chart8.xml"/><Relationship Id="rId6" Type="http://schemas.openxmlformats.org/officeDocument/2006/relationships/chart" Target="../charts/chart13.xml"/><Relationship Id="rId5" Type="http://schemas.openxmlformats.org/officeDocument/2006/relationships/chart" Target="../charts/chart12.xml"/><Relationship Id="rId4" Type="http://schemas.openxmlformats.org/officeDocument/2006/relationships/chart" Target="../charts/chart1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25</xdr:col>
      <xdr:colOff>19050</xdr:colOff>
      <xdr:row>25</xdr:row>
      <xdr:rowOff>9525</xdr:rowOff>
    </xdr:from>
    <xdr:to>
      <xdr:col>31</xdr:col>
      <xdr:colOff>28575</xdr:colOff>
      <xdr:row>39</xdr:row>
      <xdr:rowOff>85725</xdr:rowOff>
    </xdr:to>
    <xdr:graphicFrame macro="">
      <xdr:nvGraphicFramePr>
        <xdr:cNvPr id="6" name="Gráfico 5">
          <a:extLst>
            <a:ext uri="{FF2B5EF4-FFF2-40B4-BE49-F238E27FC236}">
              <a16:creationId xmlns:a16="http://schemas.microsoft.com/office/drawing/2014/main" id="{C11CA4B9-2491-023C-48E3-4D4413C4B677}"/>
            </a:ext>
            <a:ext uri="{147F2762-F138-4A5C-976F-8EAC2B608ADB}">
              <a16:predDERef xmlns:a16="http://schemas.microsoft.com/office/drawing/2014/main" pred="{F78F380F-9E60-FECD-CB08-758689E3582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31</xdr:col>
      <xdr:colOff>161925</xdr:colOff>
      <xdr:row>25</xdr:row>
      <xdr:rowOff>9525</xdr:rowOff>
    </xdr:from>
    <xdr:to>
      <xdr:col>37</xdr:col>
      <xdr:colOff>38100</xdr:colOff>
      <xdr:row>39</xdr:row>
      <xdr:rowOff>85725</xdr:rowOff>
    </xdr:to>
    <xdr:graphicFrame macro="">
      <xdr:nvGraphicFramePr>
        <xdr:cNvPr id="7" name="Gráfico 6">
          <a:extLst>
            <a:ext uri="{FF2B5EF4-FFF2-40B4-BE49-F238E27FC236}">
              <a16:creationId xmlns:a16="http://schemas.microsoft.com/office/drawing/2014/main" id="{EC14C3D2-0369-73F9-80E8-B0E7ABBD2AE7}"/>
            </a:ext>
            <a:ext uri="{147F2762-F138-4A5C-976F-8EAC2B608ADB}">
              <a16:predDERef xmlns:a16="http://schemas.microsoft.com/office/drawing/2014/main" pred="{C11CA4B9-2491-023C-48E3-4D4413C4B677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38</xdr:col>
      <xdr:colOff>19050</xdr:colOff>
      <xdr:row>25</xdr:row>
      <xdr:rowOff>9525</xdr:rowOff>
    </xdr:from>
    <xdr:to>
      <xdr:col>44</xdr:col>
      <xdr:colOff>47625</xdr:colOff>
      <xdr:row>39</xdr:row>
      <xdr:rowOff>85725</xdr:rowOff>
    </xdr:to>
    <xdr:graphicFrame macro="">
      <xdr:nvGraphicFramePr>
        <xdr:cNvPr id="8" name="Gráfico 7">
          <a:extLst>
            <a:ext uri="{FF2B5EF4-FFF2-40B4-BE49-F238E27FC236}">
              <a16:creationId xmlns:a16="http://schemas.microsoft.com/office/drawing/2014/main" id="{B95E3036-A196-3026-448B-B4E838398B49}"/>
            </a:ext>
            <a:ext uri="{147F2762-F138-4A5C-976F-8EAC2B608ADB}">
              <a16:predDERef xmlns:a16="http://schemas.microsoft.com/office/drawing/2014/main" pred="{EC14C3D2-0369-73F9-80E8-B0E7ABBD2AE7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44</xdr:col>
      <xdr:colOff>600075</xdr:colOff>
      <xdr:row>24</xdr:row>
      <xdr:rowOff>180975</xdr:rowOff>
    </xdr:from>
    <xdr:to>
      <xdr:col>51</xdr:col>
      <xdr:colOff>0</xdr:colOff>
      <xdr:row>39</xdr:row>
      <xdr:rowOff>66675</xdr:rowOff>
    </xdr:to>
    <xdr:graphicFrame macro="">
      <xdr:nvGraphicFramePr>
        <xdr:cNvPr id="9" name="Gráfico 8">
          <a:extLst>
            <a:ext uri="{FF2B5EF4-FFF2-40B4-BE49-F238E27FC236}">
              <a16:creationId xmlns:a16="http://schemas.microsoft.com/office/drawing/2014/main" id="{D8D20463-125D-D02C-AE2D-0DA711299392}"/>
            </a:ext>
            <a:ext uri="{147F2762-F138-4A5C-976F-8EAC2B608ADB}">
              <a16:predDERef xmlns:a16="http://schemas.microsoft.com/office/drawing/2014/main" pred="{B95E3036-A196-3026-448B-B4E838398B49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3</xdr:col>
      <xdr:colOff>1390650</xdr:colOff>
      <xdr:row>24</xdr:row>
      <xdr:rowOff>180975</xdr:rowOff>
    </xdr:from>
    <xdr:to>
      <xdr:col>8</xdr:col>
      <xdr:colOff>47625</xdr:colOff>
      <xdr:row>37</xdr:row>
      <xdr:rowOff>104775</xdr:rowOff>
    </xdr:to>
    <xdr:graphicFrame macro="">
      <xdr:nvGraphicFramePr>
        <xdr:cNvPr id="5" name="Gráfico 4">
          <a:extLst>
            <a:ext uri="{FF2B5EF4-FFF2-40B4-BE49-F238E27FC236}">
              <a16:creationId xmlns:a16="http://schemas.microsoft.com/office/drawing/2014/main" id="{6240B38B-00BA-307B-3B9F-EB75759F4D02}"/>
            </a:ext>
            <a:ext uri="{147F2762-F138-4A5C-976F-8EAC2B608ADB}">
              <a16:predDERef xmlns:a16="http://schemas.microsoft.com/office/drawing/2014/main" pred="{D8D20463-125D-D02C-AE2D-0DA711299392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9</xdr:col>
      <xdr:colOff>600075</xdr:colOff>
      <xdr:row>24</xdr:row>
      <xdr:rowOff>180975</xdr:rowOff>
    </xdr:from>
    <xdr:to>
      <xdr:col>17</xdr:col>
      <xdr:colOff>66675</xdr:colOff>
      <xdr:row>38</xdr:row>
      <xdr:rowOff>171450</xdr:rowOff>
    </xdr:to>
    <xdr:graphicFrame macro="">
      <xdr:nvGraphicFramePr>
        <xdr:cNvPr id="10" name="Gráfico 9">
          <a:extLst>
            <a:ext uri="{FF2B5EF4-FFF2-40B4-BE49-F238E27FC236}">
              <a16:creationId xmlns:a16="http://schemas.microsoft.com/office/drawing/2014/main" id="{5E133394-D62F-8800-62B5-8D0770699E69}"/>
            </a:ext>
            <a:ext uri="{147F2762-F138-4A5C-976F-8EAC2B608ADB}">
              <a16:predDERef xmlns:a16="http://schemas.microsoft.com/office/drawing/2014/main" pred="{6240B38B-00BA-307B-3B9F-EB75759F4D02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17</xdr:col>
      <xdr:colOff>342900</xdr:colOff>
      <xdr:row>25</xdr:row>
      <xdr:rowOff>9525</xdr:rowOff>
    </xdr:from>
    <xdr:to>
      <xdr:col>24</xdr:col>
      <xdr:colOff>276225</xdr:colOff>
      <xdr:row>39</xdr:row>
      <xdr:rowOff>85725</xdr:rowOff>
    </xdr:to>
    <xdr:graphicFrame macro="">
      <xdr:nvGraphicFramePr>
        <xdr:cNvPr id="11" name="Gráfico 10">
          <a:extLst>
            <a:ext uri="{FF2B5EF4-FFF2-40B4-BE49-F238E27FC236}">
              <a16:creationId xmlns:a16="http://schemas.microsoft.com/office/drawing/2014/main" id="{3A02A4F4-18B7-E3BA-D2CA-1D410CA4F66D}"/>
            </a:ext>
            <a:ext uri="{147F2762-F138-4A5C-976F-8EAC2B608ADB}">
              <a16:predDERef xmlns:a16="http://schemas.microsoft.com/office/drawing/2014/main" pred="{5E133394-D62F-8800-62B5-8D0770699E69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24</xdr:col>
      <xdr:colOff>152400</xdr:colOff>
      <xdr:row>23</xdr:row>
      <xdr:rowOff>180975</xdr:rowOff>
    </xdr:from>
    <xdr:to>
      <xdr:col>30</xdr:col>
      <xdr:colOff>285750</xdr:colOff>
      <xdr:row>39</xdr:row>
      <xdr:rowOff>0</xdr:rowOff>
    </xdr:to>
    <xdr:graphicFrame macro="">
      <xdr:nvGraphicFramePr>
        <xdr:cNvPr id="5" name="Gráfico 4">
          <a:extLst>
            <a:ext uri="{FF2B5EF4-FFF2-40B4-BE49-F238E27FC236}">
              <a16:creationId xmlns:a16="http://schemas.microsoft.com/office/drawing/2014/main" id="{D55FCD4D-314F-C7FA-D76B-2871FE3E691D}"/>
            </a:ext>
            <a:ext uri="{147F2762-F138-4A5C-976F-8EAC2B608ADB}">
              <a16:predDERef xmlns:a16="http://schemas.microsoft.com/office/drawing/2014/main" pred="{100ED4B8-B4F7-9496-D072-E79917D39A68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31</xdr:col>
      <xdr:colOff>0</xdr:colOff>
      <xdr:row>23</xdr:row>
      <xdr:rowOff>180975</xdr:rowOff>
    </xdr:from>
    <xdr:to>
      <xdr:col>37</xdr:col>
      <xdr:colOff>419100</xdr:colOff>
      <xdr:row>38</xdr:row>
      <xdr:rowOff>161925</xdr:rowOff>
    </xdr:to>
    <xdr:graphicFrame macro="">
      <xdr:nvGraphicFramePr>
        <xdr:cNvPr id="6" name="Gráfico 5">
          <a:extLst>
            <a:ext uri="{FF2B5EF4-FFF2-40B4-BE49-F238E27FC236}">
              <a16:creationId xmlns:a16="http://schemas.microsoft.com/office/drawing/2014/main" id="{03339B04-41C8-366D-6E35-ECB9C5B2F80C}"/>
            </a:ext>
            <a:ext uri="{147F2762-F138-4A5C-976F-8EAC2B608ADB}">
              <a16:predDERef xmlns:a16="http://schemas.microsoft.com/office/drawing/2014/main" pred="{D55FCD4D-314F-C7FA-D76B-2871FE3E691D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37</xdr:col>
      <xdr:colOff>552450</xdr:colOff>
      <xdr:row>23</xdr:row>
      <xdr:rowOff>180975</xdr:rowOff>
    </xdr:from>
    <xdr:to>
      <xdr:col>44</xdr:col>
      <xdr:colOff>219075</xdr:colOff>
      <xdr:row>38</xdr:row>
      <xdr:rowOff>171450</xdr:rowOff>
    </xdr:to>
    <xdr:graphicFrame macro="">
      <xdr:nvGraphicFramePr>
        <xdr:cNvPr id="7" name="Gráfico 6">
          <a:extLst>
            <a:ext uri="{FF2B5EF4-FFF2-40B4-BE49-F238E27FC236}">
              <a16:creationId xmlns:a16="http://schemas.microsoft.com/office/drawing/2014/main" id="{EC47A227-8959-5047-F232-293B22C14A3B}"/>
            </a:ext>
            <a:ext uri="{147F2762-F138-4A5C-976F-8EAC2B608ADB}">
              <a16:predDERef xmlns:a16="http://schemas.microsoft.com/office/drawing/2014/main" pred="{03339B04-41C8-366D-6E35-ECB9C5B2F80C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44</xdr:col>
      <xdr:colOff>600075</xdr:colOff>
      <xdr:row>24</xdr:row>
      <xdr:rowOff>9525</xdr:rowOff>
    </xdr:from>
    <xdr:to>
      <xdr:col>51</xdr:col>
      <xdr:colOff>0</xdr:colOff>
      <xdr:row>38</xdr:row>
      <xdr:rowOff>161925</xdr:rowOff>
    </xdr:to>
    <xdr:graphicFrame macro="">
      <xdr:nvGraphicFramePr>
        <xdr:cNvPr id="8" name="Gráfico 7">
          <a:extLst>
            <a:ext uri="{FF2B5EF4-FFF2-40B4-BE49-F238E27FC236}">
              <a16:creationId xmlns:a16="http://schemas.microsoft.com/office/drawing/2014/main" id="{DD0805A7-029D-BE7F-2E3B-2B281A00AA8A}"/>
            </a:ext>
            <a:ext uri="{147F2762-F138-4A5C-976F-8EAC2B608ADB}">
              <a16:predDERef xmlns:a16="http://schemas.microsoft.com/office/drawing/2014/main" pred="{EC47A227-8959-5047-F232-293B22C14A3B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3</xdr:col>
      <xdr:colOff>1466850</xdr:colOff>
      <xdr:row>23</xdr:row>
      <xdr:rowOff>180975</xdr:rowOff>
    </xdr:from>
    <xdr:to>
      <xdr:col>8</xdr:col>
      <xdr:colOff>123825</xdr:colOff>
      <xdr:row>38</xdr:row>
      <xdr:rowOff>19050</xdr:rowOff>
    </xdr:to>
    <xdr:graphicFrame macro="">
      <xdr:nvGraphicFramePr>
        <xdr:cNvPr id="10" name="Gráfico 9">
          <a:extLst>
            <a:ext uri="{FF2B5EF4-FFF2-40B4-BE49-F238E27FC236}">
              <a16:creationId xmlns:a16="http://schemas.microsoft.com/office/drawing/2014/main" id="{5669F335-9925-3FCD-01B3-2F5F124A4108}"/>
            </a:ext>
            <a:ext uri="{147F2762-F138-4A5C-976F-8EAC2B608ADB}">
              <a16:predDERef xmlns:a16="http://schemas.microsoft.com/office/drawing/2014/main" pred="{DD0805A7-029D-BE7F-2E3B-2B281A00AA8A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9</xdr:col>
      <xdr:colOff>161925</xdr:colOff>
      <xdr:row>23</xdr:row>
      <xdr:rowOff>180975</xdr:rowOff>
    </xdr:from>
    <xdr:to>
      <xdr:col>16</xdr:col>
      <xdr:colOff>104775</xdr:colOff>
      <xdr:row>38</xdr:row>
      <xdr:rowOff>66675</xdr:rowOff>
    </xdr:to>
    <xdr:graphicFrame macro="">
      <xdr:nvGraphicFramePr>
        <xdr:cNvPr id="11" name="Gráfico 10">
          <a:extLst>
            <a:ext uri="{FF2B5EF4-FFF2-40B4-BE49-F238E27FC236}">
              <a16:creationId xmlns:a16="http://schemas.microsoft.com/office/drawing/2014/main" id="{6BFA1C51-0212-3168-826E-4B5DDE8A5D52}"/>
            </a:ext>
            <a:ext uri="{147F2762-F138-4A5C-976F-8EAC2B608ADB}">
              <a16:predDERef xmlns:a16="http://schemas.microsoft.com/office/drawing/2014/main" pred="{5669F335-9925-3FCD-01B3-2F5F124A4108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16</xdr:col>
      <xdr:colOff>485775</xdr:colOff>
      <xdr:row>24</xdr:row>
      <xdr:rowOff>0</xdr:rowOff>
    </xdr:from>
    <xdr:to>
      <xdr:col>23</xdr:col>
      <xdr:colOff>590550</xdr:colOff>
      <xdr:row>38</xdr:row>
      <xdr:rowOff>76200</xdr:rowOff>
    </xdr:to>
    <xdr:graphicFrame macro="">
      <xdr:nvGraphicFramePr>
        <xdr:cNvPr id="12" name="Gráfico 11">
          <a:extLst>
            <a:ext uri="{FF2B5EF4-FFF2-40B4-BE49-F238E27FC236}">
              <a16:creationId xmlns:a16="http://schemas.microsoft.com/office/drawing/2014/main" id="{3440BC57-D496-D9A2-9A24-7D3F472DC3A1}"/>
            </a:ext>
            <a:ext uri="{147F2762-F138-4A5C-976F-8EAC2B608ADB}">
              <a16:predDERef xmlns:a16="http://schemas.microsoft.com/office/drawing/2014/main" pred="{6BFA1C51-0212-3168-826E-4B5DDE8A5D52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Repositorio_2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Repositorio_1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gistro asistencia coordinador"/>
      <sheetName val="Registro sesiones familiares"/>
      <sheetName val="Asistencia 6-10"/>
      <sheetName val="Cuestionarios 6-10"/>
      <sheetName val="Asistencia 11-16"/>
      <sheetName val="Cuestionarios 11-16"/>
      <sheetName val="Categorías en Encuesta"/>
    </sheetNames>
    <sheetDataSet>
      <sheetData sheetId="0"/>
      <sheetData sheetId="1"/>
      <sheetData sheetId="2"/>
      <sheetData sheetId="3">
        <row r="4">
          <cell r="A4" t="str">
            <v>1300102111</v>
          </cell>
          <cell r="B4">
            <v>1</v>
          </cell>
          <cell r="C4">
            <v>43799</v>
          </cell>
          <cell r="D4" t="str">
            <v>MaD</v>
          </cell>
          <cell r="E4" t="str">
            <v>Madrid Latina-Infancia</v>
          </cell>
          <cell r="L4">
            <v>8.75</v>
          </cell>
          <cell r="U4">
            <v>6.166666666666667</v>
          </cell>
          <cell r="W4">
            <v>150</v>
          </cell>
          <cell r="Y4">
            <v>1</v>
          </cell>
          <cell r="AA4">
            <v>1</v>
          </cell>
          <cell r="AC4">
            <v>1</v>
          </cell>
          <cell r="AE4">
            <v>3</v>
          </cell>
        </row>
        <row r="5">
          <cell r="L5">
            <v>8.9166666666666661</v>
          </cell>
          <cell r="U5">
            <v>8.4166666666666661</v>
          </cell>
          <cell r="W5">
            <v>90</v>
          </cell>
          <cell r="Y5">
            <v>2</v>
          </cell>
          <cell r="AA5">
            <v>3</v>
          </cell>
          <cell r="AC5">
            <v>2</v>
          </cell>
          <cell r="AE5">
            <v>4</v>
          </cell>
        </row>
        <row r="6">
          <cell r="A6" t="str">
            <v>1300102211</v>
          </cell>
          <cell r="B6">
            <v>2</v>
          </cell>
          <cell r="C6">
            <v>43784</v>
          </cell>
          <cell r="D6" t="str">
            <v>MaD</v>
          </cell>
          <cell r="E6" t="str">
            <v>Madrid Latina-Infancia</v>
          </cell>
          <cell r="L6">
            <v>8.9166666666666661</v>
          </cell>
          <cell r="U6">
            <v>1</v>
          </cell>
          <cell r="W6">
            <v>90</v>
          </cell>
          <cell r="Y6">
            <v>1</v>
          </cell>
          <cell r="AA6">
            <v>2</v>
          </cell>
          <cell r="AC6">
            <v>2</v>
          </cell>
          <cell r="AE6">
            <v>2</v>
          </cell>
        </row>
        <row r="7">
          <cell r="L7">
            <v>9</v>
          </cell>
          <cell r="U7">
            <v>2.9166666666666665</v>
          </cell>
          <cell r="W7">
            <v>45</v>
          </cell>
          <cell r="Y7">
            <v>1</v>
          </cell>
          <cell r="AA7">
            <v>3</v>
          </cell>
          <cell r="AC7">
            <v>3</v>
          </cell>
          <cell r="AE7">
            <v>3</v>
          </cell>
        </row>
        <row r="8">
          <cell r="A8" t="str">
            <v>1300102311</v>
          </cell>
          <cell r="B8">
            <v>1</v>
          </cell>
          <cell r="C8">
            <v>43768</v>
          </cell>
          <cell r="D8" t="str">
            <v>MaD</v>
          </cell>
          <cell r="E8" t="str">
            <v>Madrid Latina-Infancia</v>
          </cell>
          <cell r="L8">
            <v>9.1666666666666661</v>
          </cell>
          <cell r="U8">
            <v>2.5</v>
          </cell>
          <cell r="W8">
            <v>150</v>
          </cell>
          <cell r="Y8">
            <v>0</v>
          </cell>
          <cell r="AA8">
            <v>3</v>
          </cell>
          <cell r="AC8">
            <v>3</v>
          </cell>
          <cell r="AE8">
            <v>3</v>
          </cell>
        </row>
        <row r="9">
          <cell r="L9">
            <v>9</v>
          </cell>
          <cell r="U9">
            <v>2.3333333333333335</v>
          </cell>
          <cell r="W9">
            <v>150</v>
          </cell>
          <cell r="Y9">
            <v>1</v>
          </cell>
          <cell r="AA9">
            <v>3</v>
          </cell>
          <cell r="AC9">
            <v>3</v>
          </cell>
          <cell r="AE9">
            <v>3</v>
          </cell>
        </row>
        <row r="10">
          <cell r="A10" t="str">
            <v>1300102411</v>
          </cell>
          <cell r="B10">
            <v>2</v>
          </cell>
          <cell r="C10">
            <v>43753</v>
          </cell>
          <cell r="D10" t="str">
            <v>MaD</v>
          </cell>
          <cell r="E10" t="str">
            <v>Madrid Latina-Infancia</v>
          </cell>
          <cell r="L10">
            <v>8.5833333333333321</v>
          </cell>
          <cell r="U10">
            <v>2.1666666666666665</v>
          </cell>
          <cell r="W10">
            <v>200</v>
          </cell>
          <cell r="Y10">
            <v>1</v>
          </cell>
          <cell r="AA10">
            <v>2</v>
          </cell>
          <cell r="AC10">
            <v>3</v>
          </cell>
          <cell r="AE10">
            <v>1</v>
          </cell>
        </row>
        <row r="11">
          <cell r="L11">
            <v>8.9166666666666643</v>
          </cell>
          <cell r="U11">
            <v>3.8333333333333335</v>
          </cell>
          <cell r="W11">
            <v>90</v>
          </cell>
          <cell r="Y11">
            <v>2</v>
          </cell>
          <cell r="AA11">
            <v>3</v>
          </cell>
          <cell r="AC11">
            <v>3</v>
          </cell>
          <cell r="AE11">
            <v>3</v>
          </cell>
        </row>
        <row r="12">
          <cell r="A12" t="str">
            <v>1300102511</v>
          </cell>
          <cell r="B12">
            <v>1</v>
          </cell>
          <cell r="C12">
            <v>43738</v>
          </cell>
          <cell r="D12" t="str">
            <v>MaD</v>
          </cell>
          <cell r="E12" t="str">
            <v>Madrid Latina-Infancia</v>
          </cell>
          <cell r="L12">
            <v>7.9999999999999982</v>
          </cell>
          <cell r="U12">
            <v>3.8333333333333335</v>
          </cell>
          <cell r="W12">
            <v>90</v>
          </cell>
          <cell r="Y12">
            <v>1</v>
          </cell>
          <cell r="AA12">
            <v>3</v>
          </cell>
          <cell r="AC12">
            <v>1</v>
          </cell>
          <cell r="AE12">
            <v>3</v>
          </cell>
        </row>
        <row r="13">
          <cell r="L13">
            <v>8.4166666666666661</v>
          </cell>
          <cell r="U13">
            <v>4.166666666666667</v>
          </cell>
          <cell r="W13">
            <v>45</v>
          </cell>
          <cell r="Y13">
            <v>2</v>
          </cell>
          <cell r="AA13">
            <v>3</v>
          </cell>
          <cell r="AC13">
            <v>2</v>
          </cell>
          <cell r="AE13">
            <v>3</v>
          </cell>
        </row>
        <row r="14">
          <cell r="A14" t="str">
            <v>1300102711</v>
          </cell>
          <cell r="B14">
            <v>1</v>
          </cell>
          <cell r="C14">
            <v>43707</v>
          </cell>
          <cell r="D14" t="str">
            <v>MaD</v>
          </cell>
          <cell r="E14" t="str">
            <v>Madrid Latina-Infancia</v>
          </cell>
          <cell r="L14">
            <v>7.9999999999999982</v>
          </cell>
          <cell r="U14">
            <v>2.5</v>
          </cell>
          <cell r="W14">
            <v>200</v>
          </cell>
          <cell r="Y14">
            <v>2</v>
          </cell>
          <cell r="AA14">
            <v>3</v>
          </cell>
          <cell r="AC14">
            <v>3</v>
          </cell>
          <cell r="AE14">
            <v>4</v>
          </cell>
        </row>
        <row r="15">
          <cell r="L15">
            <v>8.5000000000000018</v>
          </cell>
          <cell r="U15">
            <v>3.4166666666666665</v>
          </cell>
          <cell r="W15">
            <v>45</v>
          </cell>
          <cell r="Y15">
            <v>3</v>
          </cell>
          <cell r="AA15">
            <v>4</v>
          </cell>
          <cell r="AC15">
            <v>3</v>
          </cell>
          <cell r="AE15">
            <v>4</v>
          </cell>
        </row>
        <row r="16">
          <cell r="A16" t="str">
            <v>1300102811</v>
          </cell>
          <cell r="B16">
            <v>2</v>
          </cell>
          <cell r="C16">
            <v>43692</v>
          </cell>
          <cell r="D16" t="str">
            <v>MaD</v>
          </cell>
          <cell r="E16" t="str">
            <v>Madrid Latina-Infancia</v>
          </cell>
          <cell r="L16">
            <v>7.5</v>
          </cell>
          <cell r="U16">
            <v>1.75</v>
          </cell>
          <cell r="W16">
            <v>90</v>
          </cell>
          <cell r="Y16">
            <v>1</v>
          </cell>
          <cell r="AA16">
            <v>2</v>
          </cell>
          <cell r="AC16">
            <v>0</v>
          </cell>
          <cell r="AE16">
            <v>2</v>
          </cell>
        </row>
        <row r="17">
          <cell r="L17">
            <v>8.1666666666666643</v>
          </cell>
          <cell r="U17">
            <v>3</v>
          </cell>
          <cell r="W17">
            <v>90</v>
          </cell>
          <cell r="Y17">
            <v>4</v>
          </cell>
          <cell r="AA17">
            <v>3</v>
          </cell>
          <cell r="AC17">
            <v>1</v>
          </cell>
          <cell r="AE17">
            <v>3</v>
          </cell>
        </row>
        <row r="18">
          <cell r="A18" t="str">
            <v>1300102911</v>
          </cell>
          <cell r="B18">
            <v>1</v>
          </cell>
          <cell r="C18">
            <v>43676</v>
          </cell>
          <cell r="D18" t="str">
            <v>MaD</v>
          </cell>
          <cell r="E18" t="str">
            <v>Madrid Latina-Infancia</v>
          </cell>
          <cell r="L18">
            <v>8.4166666666666661</v>
          </cell>
          <cell r="U18">
            <v>2.9166666666666665</v>
          </cell>
          <cell r="W18">
            <v>150</v>
          </cell>
          <cell r="Y18">
            <v>1</v>
          </cell>
          <cell r="AA18">
            <v>3</v>
          </cell>
          <cell r="AC18">
            <v>3</v>
          </cell>
          <cell r="AE18">
            <v>3</v>
          </cell>
        </row>
        <row r="19">
          <cell r="L19">
            <v>8.1666666666666696</v>
          </cell>
          <cell r="U19">
            <v>2.8333333333333335</v>
          </cell>
          <cell r="W19">
            <v>200</v>
          </cell>
          <cell r="Y19">
            <v>1</v>
          </cell>
          <cell r="AA19">
            <v>3</v>
          </cell>
          <cell r="AC19">
            <v>2</v>
          </cell>
          <cell r="AE19">
            <v>3</v>
          </cell>
        </row>
        <row r="20">
          <cell r="A20" t="str">
            <v>1300103011</v>
          </cell>
          <cell r="B20">
            <v>2</v>
          </cell>
          <cell r="C20">
            <v>43661</v>
          </cell>
          <cell r="D20" t="str">
            <v>MaD</v>
          </cell>
          <cell r="E20" t="str">
            <v>Madrid Latina-Infancia</v>
          </cell>
          <cell r="L20">
            <v>8.4999999999999982</v>
          </cell>
          <cell r="U20">
            <v>5.666666666666667</v>
          </cell>
          <cell r="W20">
            <v>90</v>
          </cell>
          <cell r="Y20">
            <v>0</v>
          </cell>
          <cell r="AA20">
            <v>2</v>
          </cell>
          <cell r="AC20">
            <v>2</v>
          </cell>
          <cell r="AE20">
            <v>3</v>
          </cell>
        </row>
        <row r="21">
          <cell r="L21">
            <v>8.25</v>
          </cell>
          <cell r="U21">
            <v>4.75</v>
          </cell>
          <cell r="W21">
            <v>150</v>
          </cell>
          <cell r="Y21">
            <v>0</v>
          </cell>
          <cell r="AA21">
            <v>2</v>
          </cell>
          <cell r="AC21">
            <v>1</v>
          </cell>
          <cell r="AE21">
            <v>2</v>
          </cell>
        </row>
        <row r="22">
          <cell r="A22" t="str">
            <v>1300103111</v>
          </cell>
          <cell r="B22">
            <v>1</v>
          </cell>
          <cell r="C22">
            <v>43646</v>
          </cell>
          <cell r="D22" t="str">
            <v>MaD</v>
          </cell>
          <cell r="E22" t="str">
            <v>Madrid Latina-Infancia</v>
          </cell>
          <cell r="L22">
            <v>7.2499999999999982</v>
          </cell>
          <cell r="U22">
            <v>2.5</v>
          </cell>
          <cell r="W22">
            <v>45</v>
          </cell>
          <cell r="Y22">
            <v>1</v>
          </cell>
          <cell r="AA22">
            <v>1</v>
          </cell>
          <cell r="AC22">
            <v>3</v>
          </cell>
          <cell r="AE22">
            <v>2</v>
          </cell>
        </row>
        <row r="23">
          <cell r="L23">
            <v>7.9999999999999982</v>
          </cell>
          <cell r="U23">
            <v>3.4166666666666665</v>
          </cell>
          <cell r="W23">
            <v>45</v>
          </cell>
          <cell r="Y23">
            <v>2</v>
          </cell>
          <cell r="AA23">
            <v>3</v>
          </cell>
          <cell r="AC23">
            <v>4</v>
          </cell>
          <cell r="AE23">
            <v>3</v>
          </cell>
        </row>
        <row r="24">
          <cell r="A24" t="str">
            <v>1300103211</v>
          </cell>
          <cell r="B24">
            <v>2</v>
          </cell>
          <cell r="C24">
            <v>43631</v>
          </cell>
          <cell r="D24" t="str">
            <v>MaD</v>
          </cell>
          <cell r="E24" t="str">
            <v>Madrid Latina-Infancia</v>
          </cell>
          <cell r="L24">
            <v>8.25</v>
          </cell>
          <cell r="U24">
            <v>2.8333333333333335</v>
          </cell>
          <cell r="W24">
            <v>200</v>
          </cell>
          <cell r="Y24">
            <v>1</v>
          </cell>
          <cell r="AA24">
            <v>3</v>
          </cell>
          <cell r="AC24">
            <v>3</v>
          </cell>
          <cell r="AE24">
            <v>3</v>
          </cell>
        </row>
        <row r="25">
          <cell r="L25">
            <v>8.8333333333333339</v>
          </cell>
          <cell r="U25">
            <v>3.6666666666666665</v>
          </cell>
          <cell r="W25">
            <v>150</v>
          </cell>
          <cell r="Y25">
            <v>2</v>
          </cell>
          <cell r="AA25">
            <v>4</v>
          </cell>
          <cell r="AC25">
            <v>4</v>
          </cell>
          <cell r="AE25">
            <v>4</v>
          </cell>
        </row>
        <row r="26">
          <cell r="A26" t="str">
            <v>1300103311</v>
          </cell>
          <cell r="B26">
            <v>1</v>
          </cell>
          <cell r="C26">
            <v>43615</v>
          </cell>
          <cell r="D26" t="str">
            <v>MaD</v>
          </cell>
          <cell r="E26" t="str">
            <v>Madrid Latina-Infancia</v>
          </cell>
          <cell r="L26">
            <v>8.4166666666666661</v>
          </cell>
          <cell r="U26">
            <v>2.1666666666666665</v>
          </cell>
          <cell r="W26">
            <v>150</v>
          </cell>
          <cell r="Y26">
            <v>0</v>
          </cell>
          <cell r="AA26">
            <v>2</v>
          </cell>
          <cell r="AC26">
            <v>2</v>
          </cell>
          <cell r="AE26">
            <v>3</v>
          </cell>
        </row>
        <row r="27">
          <cell r="L27">
            <v>8.9166666666666696</v>
          </cell>
          <cell r="U27">
            <v>3.6666666666666665</v>
          </cell>
          <cell r="W27">
            <v>200</v>
          </cell>
          <cell r="Y27">
            <v>1</v>
          </cell>
          <cell r="AA27">
            <v>3</v>
          </cell>
          <cell r="AC27">
            <v>3</v>
          </cell>
          <cell r="AE27">
            <v>4</v>
          </cell>
        </row>
        <row r="28">
          <cell r="A28" t="str">
            <v>1300103411</v>
          </cell>
          <cell r="B28">
            <v>2</v>
          </cell>
          <cell r="C28">
            <v>43600</v>
          </cell>
          <cell r="D28" t="str">
            <v>MaD</v>
          </cell>
          <cell r="E28" t="str">
            <v>Madrid Latina-Infancia</v>
          </cell>
          <cell r="L28">
            <v>8.1666666666666696</v>
          </cell>
          <cell r="U28">
            <v>6.166666666666667</v>
          </cell>
          <cell r="W28">
            <v>90</v>
          </cell>
          <cell r="Y28">
            <v>2</v>
          </cell>
          <cell r="AA28">
            <v>2</v>
          </cell>
          <cell r="AC28">
            <v>4</v>
          </cell>
          <cell r="AE28">
            <v>2</v>
          </cell>
        </row>
        <row r="29">
          <cell r="L29">
            <v>8.5000000000000018</v>
          </cell>
          <cell r="U29">
            <v>6.333333333333333</v>
          </cell>
          <cell r="W29">
            <v>90</v>
          </cell>
          <cell r="Y29">
            <v>2</v>
          </cell>
          <cell r="AA29">
            <v>2</v>
          </cell>
          <cell r="AC29">
            <v>4</v>
          </cell>
          <cell r="AE29">
            <v>3</v>
          </cell>
        </row>
        <row r="30">
          <cell r="A30" t="str">
            <v>1300103511</v>
          </cell>
          <cell r="B30">
            <v>1</v>
          </cell>
          <cell r="C30">
            <v>43585</v>
          </cell>
          <cell r="D30" t="str">
            <v>MaD</v>
          </cell>
          <cell r="E30" t="str">
            <v>Madrid Latina-Infancia</v>
          </cell>
          <cell r="L30">
            <v>7.1666666666666652</v>
          </cell>
          <cell r="U30">
            <v>2.5</v>
          </cell>
          <cell r="W30">
            <v>200</v>
          </cell>
          <cell r="Y30">
            <v>1</v>
          </cell>
          <cell r="AA30">
            <v>1</v>
          </cell>
          <cell r="AC30">
            <v>1</v>
          </cell>
          <cell r="AE30">
            <v>1</v>
          </cell>
        </row>
        <row r="31">
          <cell r="L31">
            <v>8.0833333333333339</v>
          </cell>
          <cell r="U31">
            <v>3.0833333333333335</v>
          </cell>
          <cell r="W31">
            <v>150</v>
          </cell>
          <cell r="Y31">
            <v>1</v>
          </cell>
          <cell r="AA31">
            <v>3</v>
          </cell>
          <cell r="AC31">
            <v>2</v>
          </cell>
          <cell r="AE31">
            <v>3</v>
          </cell>
        </row>
        <row r="32">
          <cell r="A32" t="str">
            <v>1300103711</v>
          </cell>
          <cell r="B32">
            <v>1</v>
          </cell>
          <cell r="C32">
            <v>43554</v>
          </cell>
          <cell r="D32" t="str">
            <v>MaD</v>
          </cell>
          <cell r="E32" t="str">
            <v>Madrid Latina-Infancia</v>
          </cell>
          <cell r="L32">
            <v>8.5000000000000018</v>
          </cell>
          <cell r="U32">
            <v>4</v>
          </cell>
          <cell r="W32">
            <v>45</v>
          </cell>
          <cell r="Y32">
            <v>2</v>
          </cell>
          <cell r="AA32">
            <v>3</v>
          </cell>
          <cell r="AC32">
            <v>2</v>
          </cell>
          <cell r="AE32">
            <v>3</v>
          </cell>
        </row>
        <row r="33">
          <cell r="L33">
            <v>8.25</v>
          </cell>
          <cell r="U33">
            <v>3.75</v>
          </cell>
          <cell r="W33">
            <v>90</v>
          </cell>
          <cell r="Y33">
            <v>1</v>
          </cell>
          <cell r="AA33">
            <v>2</v>
          </cell>
          <cell r="AC33">
            <v>1</v>
          </cell>
          <cell r="AE33">
            <v>2</v>
          </cell>
        </row>
        <row r="34">
          <cell r="A34" t="str">
            <v>1300103811</v>
          </cell>
          <cell r="B34">
            <v>2</v>
          </cell>
          <cell r="C34">
            <v>43539</v>
          </cell>
          <cell r="D34" t="str">
            <v>MaD</v>
          </cell>
          <cell r="E34" t="str">
            <v>Madrid Latina-Infancia</v>
          </cell>
          <cell r="L34">
            <v>8.0833333333333339</v>
          </cell>
          <cell r="U34">
            <v>1.8333333333333333</v>
          </cell>
          <cell r="W34">
            <v>200</v>
          </cell>
          <cell r="Y34">
            <v>0</v>
          </cell>
          <cell r="AA34">
            <v>1</v>
          </cell>
          <cell r="AC34">
            <v>0</v>
          </cell>
          <cell r="AE34">
            <v>3</v>
          </cell>
        </row>
        <row r="35">
          <cell r="L35">
            <v>8.25</v>
          </cell>
          <cell r="U35">
            <v>3.6666666666666665</v>
          </cell>
          <cell r="W35">
            <v>90</v>
          </cell>
          <cell r="Y35">
            <v>2</v>
          </cell>
          <cell r="AA35">
            <v>3</v>
          </cell>
          <cell r="AC35">
            <v>2</v>
          </cell>
          <cell r="AE35">
            <v>4</v>
          </cell>
        </row>
        <row r="36">
          <cell r="A36" t="str">
            <v>1300103911</v>
          </cell>
          <cell r="B36">
            <v>1</v>
          </cell>
          <cell r="C36">
            <v>43524</v>
          </cell>
          <cell r="D36" t="str">
            <v>MaD</v>
          </cell>
          <cell r="E36" t="str">
            <v>Madrid Latina-Infancia</v>
          </cell>
          <cell r="L36">
            <v>8.5833333333333321</v>
          </cell>
          <cell r="U36">
            <v>2.0833333333333335</v>
          </cell>
          <cell r="W36">
            <v>200</v>
          </cell>
          <cell r="Y36">
            <v>1</v>
          </cell>
          <cell r="AA36">
            <v>2</v>
          </cell>
          <cell r="AC36">
            <v>2</v>
          </cell>
          <cell r="AE36">
            <v>3</v>
          </cell>
        </row>
        <row r="37">
          <cell r="L37">
            <v>9.0833333333333339</v>
          </cell>
          <cell r="U37">
            <v>3.25</v>
          </cell>
          <cell r="W37">
            <v>150</v>
          </cell>
          <cell r="Y37">
            <v>1</v>
          </cell>
          <cell r="AA37">
            <v>3</v>
          </cell>
          <cell r="AC37">
            <v>3</v>
          </cell>
          <cell r="AE37">
            <v>3</v>
          </cell>
        </row>
      </sheetData>
      <sheetData sheetId="4"/>
      <sheetData sheetId="5">
        <row r="4">
          <cell r="A4" t="str">
            <v>1300104111</v>
          </cell>
          <cell r="B4">
            <v>1</v>
          </cell>
          <cell r="C4">
            <v>41243</v>
          </cell>
          <cell r="D4" t="str">
            <v>MaD</v>
          </cell>
          <cell r="E4" t="str">
            <v>Madrid Latina-Adolescencia</v>
          </cell>
          <cell r="L4">
            <v>8.75</v>
          </cell>
          <cell r="U4">
            <v>6.166666666666667</v>
          </cell>
          <cell r="W4">
            <v>150</v>
          </cell>
          <cell r="Y4">
            <v>1</v>
          </cell>
          <cell r="AA4">
            <v>1</v>
          </cell>
          <cell r="AC4">
            <v>1</v>
          </cell>
          <cell r="AE4">
            <v>3</v>
          </cell>
        </row>
        <row r="5">
          <cell r="L5">
            <v>8.9166666666666661</v>
          </cell>
          <cell r="U5">
            <v>8.4166666666666661</v>
          </cell>
          <cell r="W5">
            <v>90</v>
          </cell>
          <cell r="Y5">
            <v>2</v>
          </cell>
          <cell r="AA5">
            <v>3</v>
          </cell>
          <cell r="AC5">
            <v>2</v>
          </cell>
          <cell r="AE5">
            <v>4</v>
          </cell>
        </row>
        <row r="6">
          <cell r="A6" t="str">
            <v>1300104211</v>
          </cell>
          <cell r="B6">
            <v>2</v>
          </cell>
          <cell r="C6">
            <v>41228</v>
          </cell>
          <cell r="D6" t="str">
            <v>MaD</v>
          </cell>
          <cell r="E6" t="str">
            <v>Madrid Latina-Adolescencia</v>
          </cell>
          <cell r="L6">
            <v>8.9166666666666661</v>
          </cell>
          <cell r="U6">
            <v>1</v>
          </cell>
          <cell r="W6">
            <v>90</v>
          </cell>
          <cell r="Y6">
            <v>1</v>
          </cell>
          <cell r="AA6">
            <v>2</v>
          </cell>
          <cell r="AC6">
            <v>2</v>
          </cell>
          <cell r="AE6">
            <v>2</v>
          </cell>
        </row>
        <row r="7">
          <cell r="L7">
            <v>9</v>
          </cell>
          <cell r="U7">
            <v>2.9166666666666665</v>
          </cell>
          <cell r="W7">
            <v>45</v>
          </cell>
          <cell r="Y7">
            <v>1</v>
          </cell>
          <cell r="AA7">
            <v>3</v>
          </cell>
          <cell r="AC7">
            <v>3</v>
          </cell>
          <cell r="AE7">
            <v>3</v>
          </cell>
        </row>
        <row r="8">
          <cell r="A8" t="str">
            <v>1300104311</v>
          </cell>
          <cell r="B8">
            <v>1</v>
          </cell>
          <cell r="C8">
            <v>41212</v>
          </cell>
          <cell r="D8" t="str">
            <v>MaD</v>
          </cell>
          <cell r="E8" t="str">
            <v>Madrid Latina-Adolescencia</v>
          </cell>
          <cell r="L8">
            <v>9.1666666666666661</v>
          </cell>
          <cell r="U8">
            <v>2.5</v>
          </cell>
          <cell r="W8">
            <v>150</v>
          </cell>
          <cell r="Y8">
            <v>0</v>
          </cell>
          <cell r="AA8">
            <v>3</v>
          </cell>
          <cell r="AC8">
            <v>3</v>
          </cell>
          <cell r="AE8">
            <v>3</v>
          </cell>
        </row>
        <row r="9">
          <cell r="L9">
            <v>9</v>
          </cell>
          <cell r="U9">
            <v>2.3333333333333335</v>
          </cell>
          <cell r="W9">
            <v>150</v>
          </cell>
          <cell r="Y9">
            <v>1</v>
          </cell>
          <cell r="AA9">
            <v>3</v>
          </cell>
          <cell r="AC9">
            <v>3</v>
          </cell>
          <cell r="AE9">
            <v>3</v>
          </cell>
        </row>
        <row r="10">
          <cell r="A10" t="str">
            <v>1300104411</v>
          </cell>
          <cell r="B10">
            <v>2</v>
          </cell>
          <cell r="C10">
            <v>41197</v>
          </cell>
          <cell r="D10" t="str">
            <v>MaD</v>
          </cell>
          <cell r="E10" t="str">
            <v>Madrid Latina-Adolescencia</v>
          </cell>
          <cell r="L10">
            <v>8.5833333333333321</v>
          </cell>
          <cell r="U10">
            <v>2.1666666666666665</v>
          </cell>
          <cell r="W10">
            <v>200</v>
          </cell>
          <cell r="Y10">
            <v>1</v>
          </cell>
          <cell r="AA10">
            <v>2</v>
          </cell>
          <cell r="AC10">
            <v>3</v>
          </cell>
          <cell r="AE10">
            <v>1</v>
          </cell>
        </row>
        <row r="11">
          <cell r="L11">
            <v>8.9166666666666643</v>
          </cell>
          <cell r="U11">
            <v>3.8333333333333335</v>
          </cell>
          <cell r="W11">
            <v>90</v>
          </cell>
          <cell r="Y11">
            <v>2</v>
          </cell>
          <cell r="AA11">
            <v>3</v>
          </cell>
          <cell r="AC11">
            <v>3</v>
          </cell>
          <cell r="AE11">
            <v>3</v>
          </cell>
        </row>
        <row r="12">
          <cell r="A12" t="str">
            <v>1300104511</v>
          </cell>
          <cell r="B12">
            <v>1</v>
          </cell>
          <cell r="C12">
            <v>41182</v>
          </cell>
          <cell r="D12" t="str">
            <v>MaD</v>
          </cell>
          <cell r="E12" t="str">
            <v>Madrid Latina-Adolescencia</v>
          </cell>
          <cell r="L12">
            <v>7.9999999999999982</v>
          </cell>
          <cell r="U12">
            <v>3.8333333333333335</v>
          </cell>
          <cell r="W12">
            <v>90</v>
          </cell>
          <cell r="Y12">
            <v>1</v>
          </cell>
          <cell r="AA12">
            <v>3</v>
          </cell>
          <cell r="AC12">
            <v>1</v>
          </cell>
          <cell r="AE12">
            <v>3</v>
          </cell>
        </row>
        <row r="13">
          <cell r="L13">
            <v>8.4166666666666661</v>
          </cell>
          <cell r="U13">
            <v>4.166666666666667</v>
          </cell>
          <cell r="W13">
            <v>45</v>
          </cell>
          <cell r="Y13">
            <v>2</v>
          </cell>
          <cell r="AA13">
            <v>3</v>
          </cell>
          <cell r="AC13">
            <v>2</v>
          </cell>
          <cell r="AE13">
            <v>3</v>
          </cell>
        </row>
        <row r="14">
          <cell r="A14" t="str">
            <v>1300104711</v>
          </cell>
          <cell r="B14">
            <v>1</v>
          </cell>
          <cell r="C14">
            <v>41151</v>
          </cell>
          <cell r="D14" t="str">
            <v>MaD</v>
          </cell>
          <cell r="E14" t="str">
            <v>Madrid Latina-Adolescencia</v>
          </cell>
          <cell r="L14">
            <v>7.9999999999999982</v>
          </cell>
          <cell r="U14">
            <v>2.5</v>
          </cell>
          <cell r="W14">
            <v>200</v>
          </cell>
          <cell r="Y14">
            <v>2</v>
          </cell>
          <cell r="AA14">
            <v>3</v>
          </cell>
          <cell r="AC14">
            <v>3</v>
          </cell>
          <cell r="AE14">
            <v>4</v>
          </cell>
        </row>
        <row r="15">
          <cell r="L15">
            <v>8.5000000000000018</v>
          </cell>
          <cell r="U15">
            <v>3.4166666666666665</v>
          </cell>
          <cell r="W15">
            <v>45</v>
          </cell>
          <cell r="Y15">
            <v>3</v>
          </cell>
          <cell r="AA15">
            <v>4</v>
          </cell>
          <cell r="AC15">
            <v>3</v>
          </cell>
          <cell r="AE15">
            <v>4</v>
          </cell>
        </row>
        <row r="16">
          <cell r="A16" t="str">
            <v>1300104811</v>
          </cell>
          <cell r="B16">
            <v>2</v>
          </cell>
          <cell r="C16">
            <v>41136</v>
          </cell>
          <cell r="D16" t="str">
            <v>MaD</v>
          </cell>
          <cell r="E16" t="str">
            <v>Madrid Latina-Adolescencia</v>
          </cell>
          <cell r="L16">
            <v>7.5</v>
          </cell>
          <cell r="U16">
            <v>1.75</v>
          </cell>
          <cell r="W16">
            <v>90</v>
          </cell>
          <cell r="Y16">
            <v>1</v>
          </cell>
          <cell r="AA16">
            <v>2</v>
          </cell>
          <cell r="AC16">
            <v>0</v>
          </cell>
          <cell r="AE16">
            <v>2</v>
          </cell>
        </row>
        <row r="17">
          <cell r="L17">
            <v>8.1666666666666643</v>
          </cell>
          <cell r="U17">
            <v>3</v>
          </cell>
          <cell r="W17">
            <v>90</v>
          </cell>
          <cell r="Y17">
            <v>4</v>
          </cell>
          <cell r="AA17">
            <v>3</v>
          </cell>
          <cell r="AC17">
            <v>1</v>
          </cell>
          <cell r="AE17">
            <v>3</v>
          </cell>
        </row>
        <row r="18">
          <cell r="A18" t="str">
            <v>1300104911</v>
          </cell>
          <cell r="B18">
            <v>1</v>
          </cell>
          <cell r="C18">
            <v>41120</v>
          </cell>
          <cell r="D18" t="str">
            <v>MaD</v>
          </cell>
          <cell r="E18" t="str">
            <v>Madrid Latina-Adolescencia</v>
          </cell>
          <cell r="L18">
            <v>8.4166666666666661</v>
          </cell>
          <cell r="U18">
            <v>2.9166666666666665</v>
          </cell>
          <cell r="W18">
            <v>150</v>
          </cell>
          <cell r="Y18">
            <v>1</v>
          </cell>
          <cell r="AA18">
            <v>3</v>
          </cell>
          <cell r="AC18">
            <v>3</v>
          </cell>
          <cell r="AE18">
            <v>3</v>
          </cell>
        </row>
        <row r="19">
          <cell r="L19">
            <v>8.1666666666666696</v>
          </cell>
          <cell r="U19">
            <v>2.8333333333333335</v>
          </cell>
          <cell r="W19">
            <v>200</v>
          </cell>
          <cell r="Y19">
            <v>1</v>
          </cell>
          <cell r="AA19">
            <v>3</v>
          </cell>
          <cell r="AC19">
            <v>2</v>
          </cell>
          <cell r="AE19">
            <v>3</v>
          </cell>
        </row>
        <row r="20">
          <cell r="A20" t="str">
            <v>1300105011</v>
          </cell>
          <cell r="B20">
            <v>2</v>
          </cell>
          <cell r="C20">
            <v>41105</v>
          </cell>
          <cell r="D20" t="str">
            <v>MaD</v>
          </cell>
          <cell r="E20" t="str">
            <v>Madrid Latina-Adolescencia</v>
          </cell>
          <cell r="L20">
            <v>8.4999999999999982</v>
          </cell>
          <cell r="U20">
            <v>5.666666666666667</v>
          </cell>
          <cell r="W20">
            <v>90</v>
          </cell>
          <cell r="Y20">
            <v>0</v>
          </cell>
          <cell r="AA20">
            <v>2</v>
          </cell>
          <cell r="AC20">
            <v>2</v>
          </cell>
          <cell r="AE20">
            <v>3</v>
          </cell>
        </row>
        <row r="21">
          <cell r="L21">
            <v>8.25</v>
          </cell>
          <cell r="U21">
            <v>4.75</v>
          </cell>
          <cell r="W21">
            <v>150</v>
          </cell>
          <cell r="Y21">
            <v>0</v>
          </cell>
          <cell r="AA21">
            <v>2</v>
          </cell>
          <cell r="AC21">
            <v>1</v>
          </cell>
          <cell r="AE21">
            <v>2</v>
          </cell>
        </row>
        <row r="22">
          <cell r="A22" t="str">
            <v>1300105111</v>
          </cell>
          <cell r="B22">
            <v>1</v>
          </cell>
          <cell r="C22">
            <v>41090</v>
          </cell>
          <cell r="D22" t="str">
            <v>MaD</v>
          </cell>
          <cell r="E22" t="str">
            <v>Madrid Latina-Adolescencia</v>
          </cell>
          <cell r="L22">
            <v>7.2499999999999982</v>
          </cell>
          <cell r="U22">
            <v>2.5</v>
          </cell>
          <cell r="W22">
            <v>45</v>
          </cell>
          <cell r="Y22">
            <v>1</v>
          </cell>
          <cell r="AA22">
            <v>1</v>
          </cell>
          <cell r="AC22">
            <v>3</v>
          </cell>
          <cell r="AE22">
            <v>2</v>
          </cell>
        </row>
        <row r="23">
          <cell r="L23">
            <v>7.9999999999999982</v>
          </cell>
          <cell r="U23">
            <v>3.4166666666666665</v>
          </cell>
          <cell r="W23">
            <v>45</v>
          </cell>
          <cell r="Y23">
            <v>2</v>
          </cell>
          <cell r="AA23">
            <v>3</v>
          </cell>
          <cell r="AC23">
            <v>4</v>
          </cell>
          <cell r="AE23">
            <v>3</v>
          </cell>
        </row>
        <row r="24">
          <cell r="A24" t="str">
            <v>1300105211</v>
          </cell>
          <cell r="B24">
            <v>2</v>
          </cell>
          <cell r="C24">
            <v>41075</v>
          </cell>
          <cell r="D24" t="str">
            <v>MaD</v>
          </cell>
          <cell r="E24" t="str">
            <v>Madrid Latina-Adolescencia</v>
          </cell>
          <cell r="L24">
            <v>8.25</v>
          </cell>
          <cell r="U24">
            <v>2.8333333333333335</v>
          </cell>
          <cell r="W24">
            <v>200</v>
          </cell>
          <cell r="Y24">
            <v>1</v>
          </cell>
          <cell r="AA24">
            <v>3</v>
          </cell>
          <cell r="AC24">
            <v>3</v>
          </cell>
          <cell r="AE24">
            <v>3</v>
          </cell>
        </row>
        <row r="25">
          <cell r="L25">
            <v>8.8333333333333339</v>
          </cell>
          <cell r="U25">
            <v>3.6666666666666665</v>
          </cell>
          <cell r="W25">
            <v>150</v>
          </cell>
          <cell r="Y25">
            <v>2</v>
          </cell>
          <cell r="AA25">
            <v>4</v>
          </cell>
          <cell r="AC25">
            <v>4</v>
          </cell>
          <cell r="AE25">
            <v>4</v>
          </cell>
        </row>
        <row r="26">
          <cell r="A26" t="str">
            <v>1300105311</v>
          </cell>
          <cell r="B26">
            <v>1</v>
          </cell>
          <cell r="C26">
            <v>41059</v>
          </cell>
          <cell r="D26" t="str">
            <v>MaD</v>
          </cell>
          <cell r="E26" t="str">
            <v>Madrid Latina-Adolescencia</v>
          </cell>
          <cell r="L26">
            <v>8.4166666666666661</v>
          </cell>
          <cell r="U26">
            <v>2.1666666666666665</v>
          </cell>
          <cell r="W26">
            <v>150</v>
          </cell>
          <cell r="Y26">
            <v>0</v>
          </cell>
          <cell r="AA26">
            <v>2</v>
          </cell>
          <cell r="AC26">
            <v>2</v>
          </cell>
          <cell r="AE26">
            <v>3</v>
          </cell>
        </row>
        <row r="27">
          <cell r="L27">
            <v>8.9166666666666696</v>
          </cell>
          <cell r="U27">
            <v>3.6666666666666665</v>
          </cell>
          <cell r="W27">
            <v>200</v>
          </cell>
          <cell r="Y27">
            <v>1</v>
          </cell>
          <cell r="AA27">
            <v>3</v>
          </cell>
          <cell r="AC27">
            <v>3</v>
          </cell>
          <cell r="AE27">
            <v>4</v>
          </cell>
        </row>
        <row r="28">
          <cell r="A28" t="str">
            <v>1300105411</v>
          </cell>
          <cell r="B28">
            <v>2</v>
          </cell>
          <cell r="C28">
            <v>41044</v>
          </cell>
          <cell r="D28" t="str">
            <v>MaD</v>
          </cell>
          <cell r="E28" t="str">
            <v>Madrid Latina-Adolescencia</v>
          </cell>
          <cell r="L28">
            <v>8.1666666666666696</v>
          </cell>
          <cell r="U28">
            <v>6.166666666666667</v>
          </cell>
          <cell r="W28">
            <v>90</v>
          </cell>
          <cell r="Y28">
            <v>2</v>
          </cell>
          <cell r="AA28">
            <v>2</v>
          </cell>
          <cell r="AC28">
            <v>4</v>
          </cell>
          <cell r="AE28">
            <v>2</v>
          </cell>
        </row>
        <row r="29">
          <cell r="L29">
            <v>8.5000000000000018</v>
          </cell>
          <cell r="U29">
            <v>6.333333333333333</v>
          </cell>
          <cell r="W29">
            <v>90</v>
          </cell>
          <cell r="Y29">
            <v>2</v>
          </cell>
          <cell r="AA29">
            <v>2</v>
          </cell>
          <cell r="AC29">
            <v>4</v>
          </cell>
          <cell r="AE29">
            <v>3</v>
          </cell>
        </row>
        <row r="30">
          <cell r="A30" t="str">
            <v>1300105511</v>
          </cell>
          <cell r="B30">
            <v>1</v>
          </cell>
          <cell r="C30">
            <v>41029</v>
          </cell>
          <cell r="D30" t="str">
            <v>MaD</v>
          </cell>
          <cell r="E30" t="str">
            <v>Madrid Latina-Adolescencia</v>
          </cell>
          <cell r="L30">
            <v>7.1666666666666652</v>
          </cell>
          <cell r="U30">
            <v>2.5</v>
          </cell>
          <cell r="W30">
            <v>200</v>
          </cell>
          <cell r="Y30">
            <v>1</v>
          </cell>
          <cell r="AA30">
            <v>1</v>
          </cell>
          <cell r="AC30">
            <v>1</v>
          </cell>
          <cell r="AE30">
            <v>1</v>
          </cell>
        </row>
        <row r="31">
          <cell r="L31">
            <v>8.0833333333333339</v>
          </cell>
          <cell r="U31">
            <v>3.0833333333333335</v>
          </cell>
          <cell r="W31">
            <v>150</v>
          </cell>
          <cell r="Y31">
            <v>1</v>
          </cell>
          <cell r="AA31">
            <v>3</v>
          </cell>
          <cell r="AC31">
            <v>2</v>
          </cell>
          <cell r="AE31">
            <v>3</v>
          </cell>
        </row>
        <row r="32">
          <cell r="A32" t="str">
            <v>1300105711</v>
          </cell>
          <cell r="B32">
            <v>1</v>
          </cell>
          <cell r="C32">
            <v>40998</v>
          </cell>
          <cell r="D32" t="str">
            <v>MaD</v>
          </cell>
          <cell r="E32" t="str">
            <v>Madrid Latina-Adolescencia</v>
          </cell>
          <cell r="L32">
            <v>8.5000000000000018</v>
          </cell>
          <cell r="U32">
            <v>4</v>
          </cell>
          <cell r="W32">
            <v>45</v>
          </cell>
          <cell r="Y32">
            <v>2</v>
          </cell>
          <cell r="AA32">
            <v>3</v>
          </cell>
          <cell r="AC32">
            <v>2</v>
          </cell>
          <cell r="AE32">
            <v>3</v>
          </cell>
        </row>
        <row r="33">
          <cell r="L33">
            <v>8.25</v>
          </cell>
          <cell r="U33">
            <v>3.75</v>
          </cell>
          <cell r="W33">
            <v>90</v>
          </cell>
          <cell r="Y33">
            <v>1</v>
          </cell>
          <cell r="AA33">
            <v>2</v>
          </cell>
          <cell r="AC33">
            <v>1</v>
          </cell>
          <cell r="AE33">
            <v>2</v>
          </cell>
        </row>
        <row r="34">
          <cell r="A34" t="str">
            <v>1300105811</v>
          </cell>
          <cell r="B34">
            <v>2</v>
          </cell>
          <cell r="C34">
            <v>40983</v>
          </cell>
          <cell r="D34" t="str">
            <v>MaD</v>
          </cell>
          <cell r="E34" t="str">
            <v>Madrid Latina-Adolescencia</v>
          </cell>
          <cell r="L34">
            <v>8.0833333333333339</v>
          </cell>
          <cell r="U34">
            <v>1.8333333333333333</v>
          </cell>
          <cell r="W34">
            <v>200</v>
          </cell>
          <cell r="Y34">
            <v>0</v>
          </cell>
          <cell r="AA34">
            <v>1</v>
          </cell>
          <cell r="AC34">
            <v>0</v>
          </cell>
          <cell r="AE34">
            <v>3</v>
          </cell>
        </row>
        <row r="35">
          <cell r="L35">
            <v>8.25</v>
          </cell>
          <cell r="U35">
            <v>3.6666666666666665</v>
          </cell>
          <cell r="W35">
            <v>90</v>
          </cell>
          <cell r="Y35">
            <v>2</v>
          </cell>
          <cell r="AA35">
            <v>3</v>
          </cell>
          <cell r="AC35">
            <v>2</v>
          </cell>
          <cell r="AE35">
            <v>4</v>
          </cell>
        </row>
        <row r="36">
          <cell r="A36" t="str">
            <v>1300105911</v>
          </cell>
          <cell r="B36">
            <v>1</v>
          </cell>
          <cell r="C36">
            <v>40967</v>
          </cell>
          <cell r="D36" t="str">
            <v>MaD</v>
          </cell>
          <cell r="E36" t="str">
            <v>Madrid Latina-Adolescencia</v>
          </cell>
          <cell r="L36">
            <v>8.5833333333333321</v>
          </cell>
          <cell r="U36">
            <v>2.0833333333333335</v>
          </cell>
          <cell r="W36">
            <v>200</v>
          </cell>
          <cell r="Y36">
            <v>1</v>
          </cell>
          <cell r="AA36">
            <v>2</v>
          </cell>
          <cell r="AC36">
            <v>2</v>
          </cell>
          <cell r="AE36">
            <v>3</v>
          </cell>
        </row>
        <row r="37">
          <cell r="L37">
            <v>9.0833333333333339</v>
          </cell>
          <cell r="U37">
            <v>3.25</v>
          </cell>
          <cell r="W37">
            <v>150</v>
          </cell>
          <cell r="Y37">
            <v>1</v>
          </cell>
          <cell r="AA37">
            <v>3</v>
          </cell>
          <cell r="AC37">
            <v>3</v>
          </cell>
          <cell r="AE37">
            <v>3</v>
          </cell>
        </row>
      </sheetData>
      <sheetData sheetId="6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signación ID"/>
      <sheetName val="Creación ID"/>
      <sheetName val="Calculadora ID"/>
    </sheetNames>
    <sheetDataSet>
      <sheetData sheetId="0">
        <row r="10">
          <cell r="C10">
            <v>1</v>
          </cell>
          <cell r="F10" t="str">
            <v>1300102111</v>
          </cell>
        </row>
        <row r="11">
          <cell r="C11">
            <v>2</v>
          </cell>
          <cell r="F11" t="str">
            <v>1300102211</v>
          </cell>
        </row>
        <row r="12">
          <cell r="C12">
            <v>1</v>
          </cell>
          <cell r="F12" t="str">
            <v>1300102311</v>
          </cell>
        </row>
        <row r="13">
          <cell r="C13">
            <v>2</v>
          </cell>
          <cell r="F13" t="str">
            <v>1300102411</v>
          </cell>
        </row>
        <row r="14">
          <cell r="C14">
            <v>1</v>
          </cell>
          <cell r="F14" t="str">
            <v>1300102511</v>
          </cell>
        </row>
        <row r="15">
          <cell r="C15">
            <v>2</v>
          </cell>
          <cell r="F15" t="str">
            <v>1300102611</v>
          </cell>
        </row>
        <row r="16">
          <cell r="C16">
            <v>1</v>
          </cell>
          <cell r="F16" t="str">
            <v>1300102711</v>
          </cell>
        </row>
        <row r="17">
          <cell r="C17">
            <v>2</v>
          </cell>
          <cell r="F17" t="str">
            <v>1300102811</v>
          </cell>
        </row>
        <row r="18">
          <cell r="C18">
            <v>1</v>
          </cell>
          <cell r="F18" t="str">
            <v>1300102911</v>
          </cell>
        </row>
        <row r="19">
          <cell r="C19">
            <v>2</v>
          </cell>
          <cell r="F19" t="str">
            <v>1300103011</v>
          </cell>
        </row>
        <row r="20">
          <cell r="C20">
            <v>1</v>
          </cell>
          <cell r="F20" t="str">
            <v>1300103111</v>
          </cell>
        </row>
        <row r="21">
          <cell r="C21">
            <v>2</v>
          </cell>
          <cell r="F21" t="str">
            <v>1300103211</v>
          </cell>
        </row>
        <row r="22">
          <cell r="C22">
            <v>1</v>
          </cell>
          <cell r="F22" t="str">
            <v>1300103311</v>
          </cell>
        </row>
        <row r="23">
          <cell r="C23">
            <v>2</v>
          </cell>
          <cell r="F23" t="str">
            <v>1300103411</v>
          </cell>
        </row>
        <row r="24">
          <cell r="C24">
            <v>1</v>
          </cell>
          <cell r="F24" t="str">
            <v>1300103511</v>
          </cell>
        </row>
        <row r="25">
          <cell r="C25">
            <v>2</v>
          </cell>
          <cell r="F25" t="str">
            <v>1300103611</v>
          </cell>
        </row>
        <row r="26">
          <cell r="C26">
            <v>1</v>
          </cell>
          <cell r="F26" t="str">
            <v>1300103711</v>
          </cell>
        </row>
        <row r="27">
          <cell r="C27">
            <v>2</v>
          </cell>
          <cell r="F27" t="str">
            <v>1300103811</v>
          </cell>
        </row>
        <row r="28">
          <cell r="C28">
            <v>1</v>
          </cell>
          <cell r="F28" t="str">
            <v>1300103911</v>
          </cell>
        </row>
        <row r="29">
          <cell r="C29">
            <v>2</v>
          </cell>
          <cell r="F29" t="str">
            <v>1300104011</v>
          </cell>
        </row>
        <row r="30">
          <cell r="C30">
            <v>1</v>
          </cell>
          <cell r="F30" t="str">
            <v>1300104111</v>
          </cell>
        </row>
        <row r="31">
          <cell r="C31">
            <v>2</v>
          </cell>
          <cell r="F31" t="str">
            <v>1300104211</v>
          </cell>
        </row>
        <row r="32">
          <cell r="C32">
            <v>1</v>
          </cell>
          <cell r="F32" t="str">
            <v>1300104311</v>
          </cell>
        </row>
        <row r="33">
          <cell r="C33">
            <v>2</v>
          </cell>
          <cell r="F33" t="str">
            <v>1300104411</v>
          </cell>
        </row>
        <row r="34">
          <cell r="C34">
            <v>1</v>
          </cell>
          <cell r="F34" t="str">
            <v>1300104511</v>
          </cell>
        </row>
        <row r="35">
          <cell r="C35">
            <v>2</v>
          </cell>
          <cell r="F35" t="str">
            <v>1300104611</v>
          </cell>
        </row>
        <row r="36">
          <cell r="C36">
            <v>1</v>
          </cell>
          <cell r="F36" t="str">
            <v>1300104711</v>
          </cell>
        </row>
        <row r="37">
          <cell r="C37">
            <v>2</v>
          </cell>
          <cell r="F37" t="str">
            <v>1300104811</v>
          </cell>
        </row>
        <row r="38">
          <cell r="C38">
            <v>1</v>
          </cell>
          <cell r="F38" t="str">
            <v>1300104911</v>
          </cell>
        </row>
        <row r="39">
          <cell r="C39">
            <v>2</v>
          </cell>
          <cell r="F39" t="str">
            <v>1300105011</v>
          </cell>
        </row>
        <row r="40">
          <cell r="C40">
            <v>1</v>
          </cell>
          <cell r="F40" t="str">
            <v>1300105111</v>
          </cell>
        </row>
        <row r="41">
          <cell r="C41">
            <v>2</v>
          </cell>
          <cell r="F41" t="str">
            <v>1300105211</v>
          </cell>
        </row>
        <row r="42">
          <cell r="C42">
            <v>1</v>
          </cell>
          <cell r="F42" t="str">
            <v>1300105311</v>
          </cell>
        </row>
        <row r="43">
          <cell r="C43">
            <v>2</v>
          </cell>
          <cell r="F43" t="str">
            <v>1300105411</v>
          </cell>
        </row>
        <row r="44">
          <cell r="C44">
            <v>1</v>
          </cell>
          <cell r="F44" t="str">
            <v>1300105511</v>
          </cell>
        </row>
        <row r="45">
          <cell r="C45">
            <v>2</v>
          </cell>
          <cell r="F45" t="str">
            <v>1300105611</v>
          </cell>
        </row>
        <row r="46">
          <cell r="C46">
            <v>1</v>
          </cell>
          <cell r="F46" t="str">
            <v>1300105711</v>
          </cell>
        </row>
        <row r="47">
          <cell r="C47">
            <v>2</v>
          </cell>
          <cell r="F47" t="str">
            <v>1300105811</v>
          </cell>
        </row>
        <row r="48">
          <cell r="C48">
            <v>1</v>
          </cell>
          <cell r="F48" t="str">
            <v>1300105911</v>
          </cell>
        </row>
        <row r="49">
          <cell r="C49">
            <v>2</v>
          </cell>
          <cell r="F49" t="str">
            <v>1300106011</v>
          </cell>
        </row>
        <row r="50">
          <cell r="F50"/>
        </row>
        <row r="51">
          <cell r="F51"/>
        </row>
        <row r="52">
          <cell r="F52"/>
        </row>
        <row r="53">
          <cell r="F53"/>
        </row>
        <row r="54">
          <cell r="F54"/>
        </row>
        <row r="55">
          <cell r="F55"/>
        </row>
        <row r="56">
          <cell r="F56"/>
        </row>
        <row r="57">
          <cell r="F57"/>
        </row>
        <row r="58">
          <cell r="F58"/>
        </row>
        <row r="59">
          <cell r="F59"/>
        </row>
        <row r="60">
          <cell r="F60"/>
        </row>
        <row r="61">
          <cell r="F61"/>
        </row>
        <row r="62">
          <cell r="F62"/>
        </row>
        <row r="63">
          <cell r="F63"/>
        </row>
        <row r="64">
          <cell r="F64"/>
        </row>
        <row r="65">
          <cell r="F65"/>
        </row>
        <row r="66">
          <cell r="F66"/>
        </row>
        <row r="67">
          <cell r="F67"/>
        </row>
        <row r="68">
          <cell r="F68"/>
        </row>
        <row r="69">
          <cell r="F69"/>
        </row>
        <row r="70">
          <cell r="F70"/>
        </row>
        <row r="71">
          <cell r="F71"/>
        </row>
        <row r="72">
          <cell r="F72"/>
        </row>
        <row r="73">
          <cell r="F73"/>
        </row>
        <row r="74">
          <cell r="F74"/>
        </row>
        <row r="75">
          <cell r="F75"/>
        </row>
        <row r="76">
          <cell r="F76"/>
        </row>
        <row r="77">
          <cell r="F77"/>
        </row>
        <row r="78">
          <cell r="F78"/>
        </row>
        <row r="79">
          <cell r="F79"/>
        </row>
        <row r="80">
          <cell r="F80"/>
        </row>
        <row r="81">
          <cell r="F81"/>
        </row>
        <row r="82">
          <cell r="F82"/>
        </row>
        <row r="83">
          <cell r="F83"/>
        </row>
        <row r="84">
          <cell r="F84"/>
        </row>
        <row r="85">
          <cell r="F85"/>
        </row>
        <row r="86">
          <cell r="F86"/>
        </row>
        <row r="87">
          <cell r="F87"/>
        </row>
        <row r="88">
          <cell r="F88"/>
        </row>
        <row r="89">
          <cell r="F89"/>
        </row>
        <row r="90">
          <cell r="F90"/>
        </row>
        <row r="91">
          <cell r="F91"/>
        </row>
        <row r="92">
          <cell r="F92"/>
        </row>
        <row r="93">
          <cell r="F93"/>
        </row>
        <row r="94">
          <cell r="F94"/>
        </row>
        <row r="95">
          <cell r="F95"/>
        </row>
        <row r="96">
          <cell r="F96"/>
        </row>
        <row r="97">
          <cell r="F97"/>
        </row>
        <row r="98">
          <cell r="F98"/>
        </row>
        <row r="99">
          <cell r="F99"/>
        </row>
        <row r="100">
          <cell r="F100"/>
        </row>
        <row r="101">
          <cell r="F101"/>
        </row>
        <row r="102">
          <cell r="F102"/>
        </row>
        <row r="103">
          <cell r="F103"/>
        </row>
        <row r="104">
          <cell r="F104"/>
        </row>
        <row r="105">
          <cell r="F105"/>
        </row>
        <row r="106">
          <cell r="F106"/>
        </row>
        <row r="107">
          <cell r="F107"/>
        </row>
        <row r="108">
          <cell r="F108"/>
        </row>
        <row r="109">
          <cell r="F109"/>
        </row>
        <row r="110">
          <cell r="F110"/>
        </row>
        <row r="111">
          <cell r="F111"/>
        </row>
        <row r="112">
          <cell r="F112"/>
        </row>
        <row r="113">
          <cell r="F113"/>
        </row>
        <row r="114">
          <cell r="F114"/>
        </row>
        <row r="115">
          <cell r="F115"/>
        </row>
        <row r="116">
          <cell r="F116"/>
        </row>
        <row r="117">
          <cell r="F117"/>
        </row>
        <row r="118">
          <cell r="F118"/>
        </row>
        <row r="119">
          <cell r="F119"/>
        </row>
        <row r="120">
          <cell r="F120"/>
        </row>
        <row r="121">
          <cell r="F121"/>
        </row>
        <row r="122">
          <cell r="F122"/>
        </row>
        <row r="123">
          <cell r="F123"/>
        </row>
        <row r="124">
          <cell r="F124"/>
        </row>
        <row r="125">
          <cell r="F125"/>
        </row>
        <row r="126">
          <cell r="F126"/>
        </row>
        <row r="127">
          <cell r="F127"/>
        </row>
        <row r="128">
          <cell r="F128"/>
        </row>
        <row r="129">
          <cell r="F129"/>
        </row>
        <row r="130">
          <cell r="F130"/>
        </row>
        <row r="131">
          <cell r="F131"/>
        </row>
        <row r="132">
          <cell r="F132"/>
        </row>
        <row r="133">
          <cell r="F133"/>
        </row>
        <row r="134">
          <cell r="F134"/>
        </row>
        <row r="135">
          <cell r="F135"/>
        </row>
        <row r="136">
          <cell r="F136"/>
        </row>
        <row r="137">
          <cell r="F137"/>
        </row>
        <row r="138">
          <cell r="F138"/>
        </row>
        <row r="139">
          <cell r="F139"/>
        </row>
        <row r="140">
          <cell r="F140"/>
        </row>
        <row r="141">
          <cell r="F141"/>
        </row>
        <row r="142">
          <cell r="F142"/>
        </row>
        <row r="143">
          <cell r="F143"/>
        </row>
        <row r="144">
          <cell r="F144"/>
        </row>
        <row r="145">
          <cell r="F145"/>
        </row>
        <row r="146">
          <cell r="F146"/>
        </row>
        <row r="147">
          <cell r="F147"/>
        </row>
        <row r="148">
          <cell r="F148"/>
        </row>
        <row r="149">
          <cell r="F149"/>
        </row>
        <row r="150">
          <cell r="F150"/>
        </row>
        <row r="151">
          <cell r="F151"/>
        </row>
        <row r="152">
          <cell r="F152"/>
        </row>
        <row r="153">
          <cell r="F153"/>
        </row>
        <row r="154">
          <cell r="F154"/>
        </row>
        <row r="155">
          <cell r="F155"/>
        </row>
        <row r="156">
          <cell r="F156"/>
        </row>
        <row r="157">
          <cell r="F157"/>
        </row>
        <row r="158">
          <cell r="F158"/>
        </row>
        <row r="159">
          <cell r="F159"/>
        </row>
        <row r="160">
          <cell r="F160"/>
        </row>
        <row r="161">
          <cell r="F161"/>
        </row>
        <row r="162">
          <cell r="F162"/>
        </row>
        <row r="163">
          <cell r="F163"/>
        </row>
        <row r="164">
          <cell r="F164"/>
        </row>
        <row r="165">
          <cell r="F165"/>
        </row>
        <row r="166">
          <cell r="F166"/>
        </row>
        <row r="167">
          <cell r="F167"/>
        </row>
        <row r="168">
          <cell r="F168"/>
        </row>
        <row r="169">
          <cell r="F169"/>
        </row>
        <row r="170">
          <cell r="F170"/>
        </row>
        <row r="171">
          <cell r="F171"/>
        </row>
        <row r="172">
          <cell r="F172"/>
        </row>
        <row r="173">
          <cell r="F173"/>
        </row>
        <row r="174">
          <cell r="F174"/>
        </row>
        <row r="175">
          <cell r="F175"/>
        </row>
        <row r="176">
          <cell r="F176"/>
        </row>
        <row r="177">
          <cell r="F177"/>
        </row>
        <row r="178">
          <cell r="F178"/>
        </row>
        <row r="179">
          <cell r="F179"/>
        </row>
        <row r="180">
          <cell r="F180"/>
        </row>
        <row r="181">
          <cell r="F181"/>
        </row>
        <row r="182">
          <cell r="F182"/>
        </row>
        <row r="183">
          <cell r="F183"/>
        </row>
        <row r="184">
          <cell r="F184"/>
        </row>
        <row r="185">
          <cell r="F185"/>
        </row>
        <row r="186">
          <cell r="F186"/>
        </row>
        <row r="187">
          <cell r="F187"/>
        </row>
        <row r="188">
          <cell r="F188"/>
        </row>
        <row r="189">
          <cell r="F189"/>
        </row>
        <row r="190">
          <cell r="F190"/>
        </row>
        <row r="191">
          <cell r="F191"/>
        </row>
        <row r="192">
          <cell r="F192"/>
        </row>
        <row r="193">
          <cell r="F193"/>
        </row>
        <row r="194">
          <cell r="F194"/>
        </row>
        <row r="195">
          <cell r="F195"/>
        </row>
        <row r="196">
          <cell r="F196"/>
        </row>
        <row r="197">
          <cell r="F197"/>
        </row>
        <row r="198">
          <cell r="F198"/>
        </row>
        <row r="199">
          <cell r="F199"/>
        </row>
        <row r="200">
          <cell r="F200"/>
        </row>
        <row r="201">
          <cell r="F201"/>
        </row>
        <row r="202">
          <cell r="F202"/>
        </row>
        <row r="203">
          <cell r="F203"/>
        </row>
        <row r="204">
          <cell r="F204"/>
        </row>
        <row r="205">
          <cell r="F205"/>
        </row>
        <row r="206">
          <cell r="F206"/>
        </row>
        <row r="207">
          <cell r="F207"/>
        </row>
        <row r="208">
          <cell r="F208"/>
        </row>
        <row r="209">
          <cell r="F209"/>
        </row>
        <row r="210">
          <cell r="F210"/>
        </row>
        <row r="211">
          <cell r="F211"/>
        </row>
        <row r="212">
          <cell r="F212"/>
        </row>
        <row r="213">
          <cell r="F213"/>
        </row>
        <row r="214">
          <cell r="F214"/>
        </row>
        <row r="215">
          <cell r="F215"/>
        </row>
        <row r="216">
          <cell r="F216"/>
        </row>
        <row r="217">
          <cell r="F217"/>
        </row>
        <row r="218">
          <cell r="F218"/>
        </row>
        <row r="219">
          <cell r="F219"/>
        </row>
        <row r="220">
          <cell r="F220"/>
        </row>
        <row r="221">
          <cell r="F221"/>
        </row>
        <row r="222">
          <cell r="F222"/>
        </row>
        <row r="223">
          <cell r="F223"/>
        </row>
        <row r="224">
          <cell r="F224"/>
        </row>
        <row r="225">
          <cell r="F225"/>
        </row>
        <row r="226">
          <cell r="F226"/>
        </row>
        <row r="227">
          <cell r="F227"/>
        </row>
        <row r="228">
          <cell r="F228"/>
        </row>
        <row r="229">
          <cell r="F229"/>
        </row>
        <row r="230">
          <cell r="F230"/>
        </row>
        <row r="231">
          <cell r="F231"/>
        </row>
        <row r="232">
          <cell r="F232"/>
        </row>
        <row r="233">
          <cell r="F233"/>
        </row>
        <row r="234">
          <cell r="F234"/>
        </row>
        <row r="235">
          <cell r="F235"/>
        </row>
        <row r="236">
          <cell r="F236"/>
        </row>
        <row r="237">
          <cell r="F237"/>
        </row>
        <row r="238">
          <cell r="F238"/>
        </row>
        <row r="239">
          <cell r="F239"/>
        </row>
        <row r="240">
          <cell r="F240"/>
        </row>
        <row r="241">
          <cell r="F241"/>
        </row>
        <row r="242">
          <cell r="F242"/>
        </row>
        <row r="243">
          <cell r="F243"/>
        </row>
        <row r="244">
          <cell r="F244"/>
        </row>
        <row r="245">
          <cell r="F245"/>
        </row>
        <row r="246">
          <cell r="F246"/>
        </row>
        <row r="247">
          <cell r="F247"/>
        </row>
        <row r="248">
          <cell r="F248"/>
        </row>
        <row r="249">
          <cell r="F249"/>
        </row>
        <row r="250">
          <cell r="F250"/>
        </row>
        <row r="251">
          <cell r="F251"/>
        </row>
        <row r="252">
          <cell r="F252"/>
        </row>
        <row r="253">
          <cell r="F253"/>
        </row>
        <row r="254">
          <cell r="F254"/>
        </row>
        <row r="255">
          <cell r="F255"/>
        </row>
        <row r="256">
          <cell r="F256"/>
        </row>
        <row r="257">
          <cell r="F257"/>
        </row>
        <row r="258">
          <cell r="F258"/>
        </row>
        <row r="259">
          <cell r="F259"/>
        </row>
        <row r="260">
          <cell r="F260"/>
        </row>
        <row r="261">
          <cell r="F261"/>
        </row>
        <row r="262">
          <cell r="F262"/>
        </row>
        <row r="263">
          <cell r="F263"/>
        </row>
        <row r="264">
          <cell r="F264"/>
        </row>
        <row r="265">
          <cell r="F265"/>
        </row>
        <row r="266">
          <cell r="F266"/>
        </row>
        <row r="267">
          <cell r="F267"/>
        </row>
        <row r="268">
          <cell r="F268"/>
        </row>
        <row r="269">
          <cell r="F269"/>
        </row>
        <row r="270">
          <cell r="F270"/>
        </row>
        <row r="271">
          <cell r="F271"/>
        </row>
        <row r="272">
          <cell r="F272"/>
        </row>
        <row r="273">
          <cell r="F273"/>
        </row>
        <row r="274">
          <cell r="F274"/>
        </row>
        <row r="275">
          <cell r="F275"/>
        </row>
        <row r="276">
          <cell r="F276"/>
        </row>
        <row r="277">
          <cell r="F277"/>
        </row>
        <row r="278">
          <cell r="F278"/>
        </row>
        <row r="279">
          <cell r="F279"/>
        </row>
        <row r="280">
          <cell r="F280"/>
        </row>
        <row r="281">
          <cell r="F281"/>
        </row>
        <row r="282">
          <cell r="F282"/>
        </row>
        <row r="283">
          <cell r="F283"/>
        </row>
        <row r="284">
          <cell r="F284"/>
        </row>
        <row r="285">
          <cell r="F285"/>
        </row>
        <row r="286">
          <cell r="F286"/>
        </row>
        <row r="287">
          <cell r="F287"/>
        </row>
        <row r="288">
          <cell r="F288"/>
        </row>
        <row r="289">
          <cell r="F289"/>
        </row>
        <row r="290">
          <cell r="F290"/>
        </row>
        <row r="291">
          <cell r="F291"/>
        </row>
        <row r="292">
          <cell r="F292"/>
        </row>
        <row r="293">
          <cell r="F293"/>
        </row>
        <row r="294">
          <cell r="F294"/>
        </row>
        <row r="295">
          <cell r="F295"/>
        </row>
        <row r="296">
          <cell r="F296"/>
        </row>
        <row r="297">
          <cell r="F297"/>
        </row>
        <row r="298">
          <cell r="F298"/>
        </row>
        <row r="299">
          <cell r="F299"/>
        </row>
        <row r="300">
          <cell r="F300"/>
        </row>
        <row r="301">
          <cell r="F301"/>
        </row>
        <row r="302">
          <cell r="F302"/>
        </row>
        <row r="303">
          <cell r="F303"/>
        </row>
        <row r="304">
          <cell r="F304"/>
        </row>
        <row r="305">
          <cell r="F305"/>
        </row>
        <row r="306">
          <cell r="F306"/>
        </row>
        <row r="307">
          <cell r="F307"/>
        </row>
        <row r="308">
          <cell r="F308"/>
        </row>
        <row r="309">
          <cell r="F309"/>
        </row>
        <row r="310">
          <cell r="F310"/>
        </row>
        <row r="311">
          <cell r="F311"/>
        </row>
        <row r="312">
          <cell r="F312"/>
        </row>
        <row r="313">
          <cell r="F313"/>
        </row>
        <row r="314">
          <cell r="F314"/>
        </row>
        <row r="315">
          <cell r="F315"/>
        </row>
        <row r="316">
          <cell r="F316"/>
        </row>
        <row r="317">
          <cell r="F317"/>
        </row>
        <row r="318">
          <cell r="F318"/>
        </row>
        <row r="319">
          <cell r="F319"/>
        </row>
        <row r="320">
          <cell r="F320"/>
        </row>
        <row r="321">
          <cell r="F321"/>
        </row>
        <row r="322">
          <cell r="F322"/>
        </row>
        <row r="323">
          <cell r="F323"/>
        </row>
        <row r="324">
          <cell r="F324"/>
        </row>
        <row r="325">
          <cell r="F325"/>
        </row>
        <row r="326">
          <cell r="F326"/>
        </row>
        <row r="327">
          <cell r="F327"/>
        </row>
        <row r="328">
          <cell r="F328"/>
        </row>
        <row r="329">
          <cell r="F329"/>
        </row>
        <row r="330">
          <cell r="F330"/>
        </row>
        <row r="331">
          <cell r="F331"/>
        </row>
        <row r="332">
          <cell r="F332"/>
        </row>
        <row r="333">
          <cell r="F333"/>
        </row>
        <row r="334">
          <cell r="F334"/>
        </row>
        <row r="335">
          <cell r="F335"/>
        </row>
        <row r="336">
          <cell r="F336"/>
        </row>
        <row r="337">
          <cell r="F337"/>
        </row>
        <row r="338">
          <cell r="F338"/>
        </row>
        <row r="339">
          <cell r="F339"/>
        </row>
        <row r="340">
          <cell r="F340"/>
        </row>
        <row r="341">
          <cell r="F341"/>
        </row>
        <row r="342">
          <cell r="F342"/>
        </row>
        <row r="343">
          <cell r="F343"/>
        </row>
        <row r="344">
          <cell r="F344"/>
        </row>
        <row r="345">
          <cell r="F345"/>
        </row>
        <row r="346">
          <cell r="F346"/>
        </row>
        <row r="347">
          <cell r="F347"/>
        </row>
        <row r="348">
          <cell r="F348"/>
        </row>
        <row r="349">
          <cell r="F349"/>
        </row>
        <row r="350">
          <cell r="F350"/>
        </row>
        <row r="351">
          <cell r="F351"/>
        </row>
        <row r="352">
          <cell r="F352"/>
        </row>
        <row r="353">
          <cell r="F353"/>
        </row>
        <row r="354">
          <cell r="F354"/>
        </row>
        <row r="355">
          <cell r="F355"/>
        </row>
        <row r="356">
          <cell r="F356"/>
        </row>
        <row r="357">
          <cell r="F357"/>
        </row>
        <row r="358">
          <cell r="F358"/>
        </row>
        <row r="359">
          <cell r="F359"/>
        </row>
        <row r="360">
          <cell r="F360"/>
        </row>
        <row r="361">
          <cell r="F361"/>
        </row>
        <row r="362">
          <cell r="F362"/>
        </row>
        <row r="363">
          <cell r="F363"/>
        </row>
        <row r="364">
          <cell r="F364"/>
        </row>
        <row r="365">
          <cell r="F365"/>
        </row>
        <row r="366">
          <cell r="F366"/>
        </row>
        <row r="367">
          <cell r="F367"/>
        </row>
        <row r="368">
          <cell r="F368"/>
        </row>
        <row r="369">
          <cell r="F369"/>
        </row>
        <row r="370">
          <cell r="F370"/>
        </row>
        <row r="371">
          <cell r="F371"/>
        </row>
        <row r="372">
          <cell r="F372"/>
        </row>
        <row r="373">
          <cell r="F373"/>
        </row>
        <row r="374">
          <cell r="F374"/>
        </row>
        <row r="375">
          <cell r="F375"/>
        </row>
        <row r="376">
          <cell r="F376"/>
        </row>
        <row r="377">
          <cell r="F377"/>
        </row>
        <row r="378">
          <cell r="F378"/>
        </row>
        <row r="379">
          <cell r="F379"/>
        </row>
        <row r="380">
          <cell r="F380"/>
        </row>
        <row r="381">
          <cell r="F381"/>
        </row>
        <row r="382">
          <cell r="F382"/>
        </row>
        <row r="383">
          <cell r="F383"/>
        </row>
        <row r="384">
          <cell r="F384"/>
        </row>
        <row r="385">
          <cell r="F385"/>
        </row>
        <row r="386">
          <cell r="F386"/>
        </row>
        <row r="387">
          <cell r="F387"/>
        </row>
        <row r="388">
          <cell r="F388"/>
        </row>
        <row r="389">
          <cell r="F389"/>
        </row>
        <row r="390">
          <cell r="F390"/>
        </row>
        <row r="391">
          <cell r="F391"/>
        </row>
        <row r="392">
          <cell r="F392"/>
        </row>
        <row r="393">
          <cell r="F393"/>
        </row>
        <row r="394">
          <cell r="F394"/>
        </row>
        <row r="395">
          <cell r="F395"/>
        </row>
        <row r="396">
          <cell r="F396"/>
        </row>
        <row r="397">
          <cell r="F397"/>
        </row>
        <row r="398">
          <cell r="F398"/>
        </row>
        <row r="399">
          <cell r="F399"/>
        </row>
        <row r="400">
          <cell r="F400"/>
        </row>
        <row r="401">
          <cell r="F401"/>
        </row>
        <row r="402">
          <cell r="F402"/>
        </row>
        <row r="403">
          <cell r="F403"/>
        </row>
        <row r="404">
          <cell r="F404"/>
        </row>
        <row r="405">
          <cell r="F405"/>
        </row>
        <row r="406">
          <cell r="F406"/>
        </row>
        <row r="407">
          <cell r="F407"/>
        </row>
        <row r="408">
          <cell r="F408"/>
        </row>
        <row r="409">
          <cell r="F409"/>
        </row>
        <row r="410">
          <cell r="F410"/>
        </row>
        <row r="411">
          <cell r="F411"/>
        </row>
        <row r="412">
          <cell r="F412"/>
        </row>
        <row r="413">
          <cell r="F413"/>
        </row>
        <row r="414">
          <cell r="F414"/>
        </row>
        <row r="415">
          <cell r="F415"/>
        </row>
        <row r="416">
          <cell r="F416"/>
        </row>
        <row r="417">
          <cell r="F417"/>
        </row>
        <row r="418">
          <cell r="F418"/>
        </row>
        <row r="419">
          <cell r="F419"/>
        </row>
        <row r="420">
          <cell r="F420"/>
        </row>
        <row r="421">
          <cell r="F421"/>
        </row>
        <row r="422">
          <cell r="F422"/>
        </row>
        <row r="423">
          <cell r="F423"/>
        </row>
        <row r="424">
          <cell r="F424"/>
        </row>
        <row r="425">
          <cell r="F425"/>
        </row>
        <row r="426">
          <cell r="F426"/>
        </row>
        <row r="427">
          <cell r="F427"/>
        </row>
        <row r="428">
          <cell r="F428"/>
        </row>
        <row r="429">
          <cell r="F429"/>
        </row>
        <row r="430">
          <cell r="F430"/>
        </row>
        <row r="431">
          <cell r="F431"/>
        </row>
        <row r="432">
          <cell r="F432"/>
        </row>
        <row r="433">
          <cell r="F433"/>
        </row>
        <row r="434">
          <cell r="F434"/>
        </row>
        <row r="435">
          <cell r="F435"/>
        </row>
        <row r="436">
          <cell r="F436"/>
        </row>
        <row r="437">
          <cell r="F437"/>
        </row>
        <row r="438">
          <cell r="F438"/>
        </row>
        <row r="439">
          <cell r="F439"/>
        </row>
        <row r="440">
          <cell r="F440"/>
        </row>
        <row r="441">
          <cell r="F441"/>
        </row>
        <row r="442">
          <cell r="F442"/>
        </row>
        <row r="443">
          <cell r="F443"/>
        </row>
        <row r="444">
          <cell r="F444"/>
        </row>
        <row r="445">
          <cell r="F445"/>
        </row>
        <row r="446">
          <cell r="F446"/>
        </row>
        <row r="447">
          <cell r="F447"/>
        </row>
        <row r="448">
          <cell r="F448"/>
        </row>
        <row r="449">
          <cell r="F449"/>
        </row>
        <row r="450">
          <cell r="F450"/>
        </row>
        <row r="451">
          <cell r="F451"/>
        </row>
        <row r="452">
          <cell r="F452"/>
        </row>
        <row r="453">
          <cell r="F453"/>
        </row>
        <row r="454">
          <cell r="F454"/>
        </row>
        <row r="455">
          <cell r="F455"/>
        </row>
        <row r="456">
          <cell r="F456"/>
        </row>
        <row r="457">
          <cell r="F457"/>
        </row>
        <row r="458">
          <cell r="F458"/>
        </row>
        <row r="459">
          <cell r="F459"/>
        </row>
        <row r="460">
          <cell r="F460"/>
        </row>
        <row r="461">
          <cell r="F461"/>
        </row>
        <row r="462">
          <cell r="F462"/>
        </row>
        <row r="463">
          <cell r="F463"/>
        </row>
        <row r="464">
          <cell r="F464"/>
        </row>
        <row r="465">
          <cell r="F465"/>
        </row>
        <row r="466">
          <cell r="F466"/>
        </row>
        <row r="467">
          <cell r="F467"/>
        </row>
        <row r="468">
          <cell r="F468"/>
        </row>
        <row r="469">
          <cell r="F469"/>
        </row>
        <row r="470">
          <cell r="F470"/>
        </row>
        <row r="471">
          <cell r="F471"/>
        </row>
        <row r="472">
          <cell r="F472"/>
        </row>
        <row r="473">
          <cell r="F473"/>
        </row>
        <row r="474">
          <cell r="F474"/>
        </row>
        <row r="475">
          <cell r="F475"/>
        </row>
        <row r="476">
          <cell r="F476"/>
        </row>
        <row r="477">
          <cell r="F477"/>
        </row>
        <row r="478">
          <cell r="F478"/>
        </row>
        <row r="479">
          <cell r="F479"/>
        </row>
        <row r="480">
          <cell r="F480"/>
        </row>
        <row r="481">
          <cell r="F481"/>
        </row>
        <row r="482">
          <cell r="F482"/>
        </row>
        <row r="483">
          <cell r="F483"/>
        </row>
        <row r="484">
          <cell r="F484"/>
        </row>
        <row r="485">
          <cell r="F485"/>
        </row>
        <row r="486">
          <cell r="F486"/>
        </row>
        <row r="487">
          <cell r="F487"/>
        </row>
        <row r="488">
          <cell r="F488"/>
        </row>
        <row r="489">
          <cell r="F489"/>
        </row>
        <row r="490">
          <cell r="F490"/>
        </row>
        <row r="491">
          <cell r="F491"/>
        </row>
        <row r="492">
          <cell r="F492"/>
        </row>
        <row r="493">
          <cell r="F493"/>
        </row>
        <row r="494">
          <cell r="F494"/>
        </row>
        <row r="495">
          <cell r="F495"/>
        </row>
        <row r="496">
          <cell r="F496"/>
        </row>
        <row r="497">
          <cell r="F497"/>
        </row>
        <row r="498">
          <cell r="F498"/>
        </row>
        <row r="499">
          <cell r="F499"/>
        </row>
        <row r="500">
          <cell r="F500"/>
        </row>
        <row r="501">
          <cell r="F501"/>
        </row>
        <row r="502">
          <cell r="F502"/>
        </row>
        <row r="503">
          <cell r="F503"/>
        </row>
        <row r="504">
          <cell r="F504"/>
        </row>
        <row r="505">
          <cell r="F505"/>
        </row>
        <row r="506">
          <cell r="F506"/>
        </row>
        <row r="507">
          <cell r="F507"/>
        </row>
        <row r="508">
          <cell r="F508"/>
        </row>
        <row r="509">
          <cell r="F509"/>
        </row>
        <row r="510">
          <cell r="F510"/>
        </row>
        <row r="511">
          <cell r="F511"/>
        </row>
        <row r="512">
          <cell r="F512"/>
        </row>
        <row r="513">
          <cell r="F513"/>
        </row>
        <row r="514">
          <cell r="F514"/>
        </row>
        <row r="515">
          <cell r="F515"/>
        </row>
        <row r="516">
          <cell r="F516"/>
        </row>
        <row r="517">
          <cell r="F517"/>
        </row>
        <row r="518">
          <cell r="F518"/>
        </row>
        <row r="519">
          <cell r="F519"/>
        </row>
        <row r="520">
          <cell r="F520"/>
        </row>
        <row r="521">
          <cell r="F521"/>
        </row>
        <row r="522">
          <cell r="F522"/>
        </row>
        <row r="523">
          <cell r="F523"/>
        </row>
        <row r="524">
          <cell r="F524"/>
        </row>
        <row r="525">
          <cell r="F525"/>
        </row>
        <row r="526">
          <cell r="F526"/>
        </row>
        <row r="527">
          <cell r="F527"/>
        </row>
        <row r="528">
          <cell r="F528"/>
        </row>
        <row r="529">
          <cell r="F529"/>
        </row>
        <row r="530">
          <cell r="F530"/>
        </row>
        <row r="531">
          <cell r="F531"/>
        </row>
        <row r="532">
          <cell r="F532"/>
        </row>
        <row r="533">
          <cell r="F533"/>
        </row>
        <row r="534">
          <cell r="F534"/>
        </row>
        <row r="535">
          <cell r="F535"/>
        </row>
        <row r="536">
          <cell r="F536"/>
        </row>
        <row r="537">
          <cell r="F537"/>
        </row>
        <row r="538">
          <cell r="F538"/>
        </row>
        <row r="539">
          <cell r="F539"/>
        </row>
        <row r="540">
          <cell r="F540"/>
        </row>
        <row r="541">
          <cell r="F541"/>
        </row>
        <row r="542">
          <cell r="F542"/>
        </row>
        <row r="543">
          <cell r="F543"/>
        </row>
        <row r="544">
          <cell r="F544"/>
        </row>
        <row r="545">
          <cell r="F545"/>
        </row>
        <row r="546">
          <cell r="F546"/>
        </row>
        <row r="547">
          <cell r="F547"/>
        </row>
        <row r="548">
          <cell r="F548"/>
        </row>
        <row r="549">
          <cell r="F549"/>
        </row>
        <row r="550">
          <cell r="F550"/>
        </row>
        <row r="551">
          <cell r="F551"/>
        </row>
        <row r="552">
          <cell r="F552"/>
        </row>
        <row r="553">
          <cell r="F553"/>
        </row>
        <row r="554">
          <cell r="F554"/>
        </row>
        <row r="555">
          <cell r="F555"/>
        </row>
        <row r="556">
          <cell r="F556"/>
        </row>
        <row r="557">
          <cell r="F557"/>
        </row>
        <row r="558">
          <cell r="F558"/>
        </row>
        <row r="559">
          <cell r="F559"/>
        </row>
        <row r="560">
          <cell r="F560"/>
        </row>
        <row r="561">
          <cell r="F561"/>
        </row>
        <row r="562">
          <cell r="F562"/>
        </row>
        <row r="563">
          <cell r="F563"/>
        </row>
        <row r="564">
          <cell r="F564"/>
        </row>
        <row r="565">
          <cell r="F565"/>
        </row>
        <row r="566">
          <cell r="F566"/>
        </row>
        <row r="567">
          <cell r="F567"/>
        </row>
        <row r="568">
          <cell r="F568"/>
        </row>
        <row r="569">
          <cell r="F569"/>
        </row>
        <row r="570">
          <cell r="F570"/>
        </row>
        <row r="571">
          <cell r="F571"/>
        </row>
        <row r="572">
          <cell r="F572"/>
        </row>
        <row r="573">
          <cell r="F573"/>
        </row>
        <row r="574">
          <cell r="F574"/>
        </row>
        <row r="575">
          <cell r="F575"/>
        </row>
        <row r="576">
          <cell r="F576"/>
        </row>
        <row r="577">
          <cell r="F577"/>
        </row>
        <row r="578">
          <cell r="F578"/>
        </row>
        <row r="579">
          <cell r="F579"/>
        </row>
        <row r="580">
          <cell r="F580"/>
        </row>
        <row r="581">
          <cell r="F581"/>
        </row>
        <row r="582">
          <cell r="F582"/>
        </row>
        <row r="583">
          <cell r="F583"/>
        </row>
        <row r="584">
          <cell r="F584"/>
        </row>
        <row r="585">
          <cell r="F585"/>
        </row>
        <row r="586">
          <cell r="F586"/>
        </row>
        <row r="587">
          <cell r="F587"/>
        </row>
        <row r="588">
          <cell r="F588"/>
        </row>
        <row r="589">
          <cell r="F589"/>
        </row>
        <row r="590">
          <cell r="F590"/>
        </row>
        <row r="591">
          <cell r="F591"/>
        </row>
        <row r="592">
          <cell r="F592"/>
        </row>
        <row r="593">
          <cell r="F593"/>
        </row>
        <row r="594">
          <cell r="F594"/>
        </row>
        <row r="595">
          <cell r="F595"/>
        </row>
        <row r="596">
          <cell r="F596"/>
        </row>
        <row r="597">
          <cell r="F597"/>
        </row>
        <row r="598">
          <cell r="F598"/>
        </row>
        <row r="599">
          <cell r="F599"/>
        </row>
        <row r="600">
          <cell r="F600"/>
        </row>
        <row r="601">
          <cell r="F601"/>
        </row>
        <row r="602">
          <cell r="F602"/>
        </row>
        <row r="603">
          <cell r="F603"/>
        </row>
        <row r="604">
          <cell r="F604"/>
        </row>
        <row r="605">
          <cell r="F605"/>
        </row>
        <row r="606">
          <cell r="F606"/>
        </row>
        <row r="607">
          <cell r="F607"/>
        </row>
        <row r="608">
          <cell r="F608"/>
        </row>
        <row r="609">
          <cell r="F609"/>
        </row>
        <row r="610">
          <cell r="F610"/>
        </row>
        <row r="611">
          <cell r="F611"/>
        </row>
        <row r="612">
          <cell r="F612"/>
        </row>
        <row r="613">
          <cell r="F613"/>
        </row>
        <row r="614">
          <cell r="F614"/>
        </row>
        <row r="615">
          <cell r="F615"/>
        </row>
        <row r="616">
          <cell r="F616"/>
        </row>
        <row r="617">
          <cell r="F617"/>
        </row>
        <row r="618">
          <cell r="F618"/>
        </row>
        <row r="619">
          <cell r="F619"/>
        </row>
        <row r="620">
          <cell r="F620"/>
        </row>
        <row r="621">
          <cell r="F621"/>
        </row>
        <row r="622">
          <cell r="F622"/>
        </row>
        <row r="623">
          <cell r="F623"/>
        </row>
        <row r="624">
          <cell r="F624"/>
        </row>
        <row r="625">
          <cell r="F625"/>
        </row>
        <row r="626">
          <cell r="F626"/>
        </row>
        <row r="627">
          <cell r="F627"/>
        </row>
        <row r="628">
          <cell r="F628"/>
        </row>
        <row r="629">
          <cell r="F629"/>
        </row>
        <row r="630">
          <cell r="F630"/>
        </row>
        <row r="631">
          <cell r="F631"/>
        </row>
        <row r="632">
          <cell r="F632"/>
        </row>
        <row r="633">
          <cell r="F633"/>
        </row>
        <row r="634">
          <cell r="F634"/>
        </row>
        <row r="635">
          <cell r="F635"/>
        </row>
        <row r="636">
          <cell r="F636"/>
        </row>
        <row r="637">
          <cell r="F637"/>
        </row>
        <row r="638">
          <cell r="F638"/>
        </row>
        <row r="639">
          <cell r="F639"/>
        </row>
        <row r="640">
          <cell r="F640"/>
        </row>
        <row r="641">
          <cell r="F641"/>
        </row>
        <row r="642">
          <cell r="F642"/>
        </row>
        <row r="643">
          <cell r="F643"/>
        </row>
        <row r="644">
          <cell r="F644"/>
        </row>
        <row r="645">
          <cell r="F645"/>
        </row>
        <row r="646">
          <cell r="F646"/>
        </row>
        <row r="647">
          <cell r="F647"/>
        </row>
        <row r="648">
          <cell r="F648"/>
        </row>
        <row r="649">
          <cell r="F649"/>
        </row>
        <row r="650">
          <cell r="F650"/>
        </row>
        <row r="651">
          <cell r="F651"/>
        </row>
        <row r="652">
          <cell r="F652"/>
        </row>
        <row r="653">
          <cell r="F653"/>
        </row>
        <row r="654">
          <cell r="F654"/>
        </row>
        <row r="655">
          <cell r="F655"/>
        </row>
        <row r="656">
          <cell r="F656"/>
        </row>
        <row r="657">
          <cell r="F657"/>
        </row>
        <row r="658">
          <cell r="F658"/>
        </row>
        <row r="659">
          <cell r="F659"/>
        </row>
        <row r="660">
          <cell r="F660"/>
        </row>
        <row r="661">
          <cell r="F661"/>
        </row>
        <row r="662">
          <cell r="F662"/>
        </row>
        <row r="663">
          <cell r="F663"/>
        </row>
        <row r="664">
          <cell r="F664"/>
        </row>
        <row r="665">
          <cell r="F665"/>
        </row>
        <row r="666">
          <cell r="F666"/>
        </row>
        <row r="667">
          <cell r="F667"/>
        </row>
        <row r="668">
          <cell r="F668"/>
        </row>
        <row r="669">
          <cell r="F669"/>
        </row>
        <row r="670">
          <cell r="F670"/>
        </row>
        <row r="671">
          <cell r="F671"/>
        </row>
        <row r="672">
          <cell r="F672"/>
        </row>
        <row r="673">
          <cell r="F673"/>
        </row>
        <row r="674">
          <cell r="F674"/>
        </row>
        <row r="675">
          <cell r="F675"/>
        </row>
        <row r="676">
          <cell r="F676"/>
        </row>
        <row r="677">
          <cell r="F677"/>
        </row>
        <row r="678">
          <cell r="F678"/>
        </row>
        <row r="679">
          <cell r="F679"/>
        </row>
        <row r="680">
          <cell r="F680"/>
        </row>
        <row r="681">
          <cell r="F681"/>
        </row>
        <row r="682">
          <cell r="F682"/>
        </row>
        <row r="683">
          <cell r="F683"/>
        </row>
        <row r="684">
          <cell r="F684"/>
        </row>
        <row r="685">
          <cell r="F685"/>
        </row>
        <row r="686">
          <cell r="F686"/>
        </row>
        <row r="687">
          <cell r="F687"/>
        </row>
        <row r="688">
          <cell r="F688"/>
        </row>
        <row r="689">
          <cell r="F689"/>
        </row>
        <row r="690">
          <cell r="F690"/>
        </row>
        <row r="691">
          <cell r="F691"/>
        </row>
        <row r="692">
          <cell r="F692"/>
        </row>
        <row r="693">
          <cell r="F693"/>
        </row>
        <row r="694">
          <cell r="F694"/>
        </row>
        <row r="695">
          <cell r="F695"/>
        </row>
        <row r="696">
          <cell r="F696"/>
        </row>
        <row r="697">
          <cell r="F697"/>
        </row>
        <row r="698">
          <cell r="F698"/>
        </row>
        <row r="699">
          <cell r="F699"/>
        </row>
        <row r="700">
          <cell r="F700"/>
        </row>
        <row r="701">
          <cell r="F701"/>
        </row>
        <row r="702">
          <cell r="F702"/>
        </row>
        <row r="703">
          <cell r="F703"/>
        </row>
        <row r="704">
          <cell r="F704"/>
        </row>
        <row r="705">
          <cell r="F705"/>
        </row>
        <row r="706">
          <cell r="F706"/>
        </row>
        <row r="707">
          <cell r="F707"/>
        </row>
        <row r="708">
          <cell r="F708"/>
        </row>
        <row r="709">
          <cell r="F709"/>
        </row>
        <row r="710">
          <cell r="F710"/>
        </row>
        <row r="711">
          <cell r="F711"/>
        </row>
        <row r="712">
          <cell r="F712"/>
        </row>
        <row r="713">
          <cell r="F713"/>
        </row>
        <row r="714">
          <cell r="F714"/>
        </row>
        <row r="715">
          <cell r="F715"/>
        </row>
        <row r="716">
          <cell r="F716"/>
        </row>
        <row r="717">
          <cell r="F717"/>
        </row>
        <row r="718">
          <cell r="F718"/>
        </row>
        <row r="719">
          <cell r="F719"/>
        </row>
        <row r="720">
          <cell r="F720"/>
        </row>
        <row r="721">
          <cell r="F721"/>
        </row>
        <row r="722">
          <cell r="F722"/>
        </row>
        <row r="723">
          <cell r="F723"/>
        </row>
        <row r="724">
          <cell r="F724"/>
        </row>
        <row r="725">
          <cell r="F725"/>
        </row>
        <row r="726">
          <cell r="F726"/>
        </row>
        <row r="727">
          <cell r="F727"/>
        </row>
        <row r="728">
          <cell r="F728"/>
        </row>
        <row r="729">
          <cell r="F729"/>
        </row>
        <row r="730">
          <cell r="F730"/>
        </row>
        <row r="731">
          <cell r="F731"/>
        </row>
        <row r="732">
          <cell r="F732"/>
        </row>
        <row r="733">
          <cell r="F733"/>
        </row>
        <row r="734">
          <cell r="F734"/>
        </row>
        <row r="735">
          <cell r="F735"/>
        </row>
        <row r="736">
          <cell r="F736"/>
        </row>
        <row r="737">
          <cell r="F737"/>
        </row>
        <row r="738">
          <cell r="F738"/>
        </row>
        <row r="739">
          <cell r="F739"/>
        </row>
        <row r="740">
          <cell r="F740"/>
        </row>
        <row r="741">
          <cell r="F741"/>
        </row>
        <row r="742">
          <cell r="F742"/>
        </row>
        <row r="743">
          <cell r="F743"/>
        </row>
        <row r="744">
          <cell r="F744"/>
        </row>
        <row r="745">
          <cell r="F745"/>
        </row>
        <row r="746">
          <cell r="F746"/>
        </row>
        <row r="747">
          <cell r="F747"/>
        </row>
        <row r="748">
          <cell r="F748"/>
        </row>
        <row r="749">
          <cell r="F749"/>
        </row>
        <row r="750">
          <cell r="F750"/>
        </row>
        <row r="751">
          <cell r="F751"/>
        </row>
        <row r="752">
          <cell r="F752"/>
        </row>
        <row r="753">
          <cell r="F753"/>
        </row>
        <row r="754">
          <cell r="F754"/>
        </row>
        <row r="755">
          <cell r="F755"/>
        </row>
        <row r="756">
          <cell r="F756"/>
        </row>
        <row r="757">
          <cell r="F757"/>
        </row>
        <row r="758">
          <cell r="F758"/>
        </row>
        <row r="759">
          <cell r="F759"/>
        </row>
        <row r="760">
          <cell r="F760"/>
        </row>
        <row r="761">
          <cell r="F761"/>
        </row>
        <row r="762">
          <cell r="F762"/>
        </row>
        <row r="763">
          <cell r="F763"/>
        </row>
        <row r="764">
          <cell r="F764"/>
        </row>
        <row r="765">
          <cell r="F765"/>
        </row>
        <row r="766">
          <cell r="F766"/>
        </row>
        <row r="767">
          <cell r="F767"/>
        </row>
        <row r="768">
          <cell r="F768"/>
        </row>
        <row r="769">
          <cell r="F769"/>
        </row>
        <row r="770">
          <cell r="F770"/>
        </row>
        <row r="771">
          <cell r="F771"/>
        </row>
        <row r="772">
          <cell r="F772"/>
        </row>
        <row r="773">
          <cell r="F773"/>
        </row>
        <row r="774">
          <cell r="F774"/>
        </row>
        <row r="775">
          <cell r="F775"/>
        </row>
        <row r="776">
          <cell r="F776"/>
        </row>
        <row r="777">
          <cell r="F777"/>
        </row>
        <row r="778">
          <cell r="F778"/>
        </row>
        <row r="779">
          <cell r="F779"/>
        </row>
        <row r="780">
          <cell r="F780"/>
        </row>
        <row r="781">
          <cell r="F781"/>
        </row>
        <row r="782">
          <cell r="F782"/>
        </row>
        <row r="783">
          <cell r="F783"/>
        </row>
        <row r="784">
          <cell r="F784"/>
        </row>
        <row r="785">
          <cell r="F785"/>
        </row>
        <row r="786">
          <cell r="F786"/>
        </row>
        <row r="787">
          <cell r="F787"/>
        </row>
        <row r="788">
          <cell r="F788"/>
        </row>
        <row r="789">
          <cell r="F789"/>
        </row>
        <row r="790">
          <cell r="F790"/>
        </row>
        <row r="791">
          <cell r="F791"/>
        </row>
        <row r="792">
          <cell r="F792"/>
        </row>
        <row r="793">
          <cell r="F793"/>
        </row>
        <row r="794">
          <cell r="F794"/>
        </row>
        <row r="795">
          <cell r="F795"/>
        </row>
        <row r="796">
          <cell r="F796"/>
        </row>
        <row r="797">
          <cell r="F797"/>
        </row>
        <row r="798">
          <cell r="F798"/>
        </row>
        <row r="799">
          <cell r="F799"/>
        </row>
        <row r="800">
          <cell r="F800"/>
        </row>
        <row r="801">
          <cell r="F801"/>
        </row>
        <row r="802">
          <cell r="F802"/>
        </row>
        <row r="803">
          <cell r="F803"/>
        </row>
        <row r="804">
          <cell r="F804"/>
        </row>
        <row r="805">
          <cell r="F805"/>
        </row>
        <row r="806">
          <cell r="F806"/>
        </row>
        <row r="807">
          <cell r="F807"/>
        </row>
        <row r="808">
          <cell r="F808"/>
        </row>
        <row r="809">
          <cell r="F809"/>
        </row>
        <row r="810">
          <cell r="F810"/>
        </row>
        <row r="811">
          <cell r="F811"/>
        </row>
        <row r="812">
          <cell r="F812"/>
        </row>
        <row r="813">
          <cell r="F813"/>
        </row>
        <row r="814">
          <cell r="F814"/>
        </row>
        <row r="815">
          <cell r="F815"/>
        </row>
        <row r="816">
          <cell r="F816"/>
        </row>
        <row r="817">
          <cell r="F817"/>
        </row>
        <row r="818">
          <cell r="F818"/>
        </row>
        <row r="819">
          <cell r="F819"/>
        </row>
        <row r="820">
          <cell r="F820"/>
        </row>
        <row r="821">
          <cell r="F821"/>
        </row>
        <row r="822">
          <cell r="F822"/>
        </row>
        <row r="823">
          <cell r="F823"/>
        </row>
        <row r="824">
          <cell r="F824"/>
        </row>
        <row r="825">
          <cell r="F825"/>
        </row>
        <row r="826">
          <cell r="F826"/>
        </row>
        <row r="827">
          <cell r="F827"/>
        </row>
        <row r="828">
          <cell r="F828"/>
        </row>
        <row r="829">
          <cell r="F829"/>
        </row>
        <row r="830">
          <cell r="F830"/>
        </row>
        <row r="831">
          <cell r="F831"/>
        </row>
        <row r="832">
          <cell r="F832"/>
        </row>
        <row r="833">
          <cell r="F833"/>
        </row>
        <row r="834">
          <cell r="F834"/>
        </row>
        <row r="835">
          <cell r="F835"/>
        </row>
        <row r="836">
          <cell r="F836"/>
        </row>
        <row r="837">
          <cell r="F837"/>
        </row>
        <row r="838">
          <cell r="F838"/>
        </row>
        <row r="839">
          <cell r="F839"/>
        </row>
        <row r="840">
          <cell r="F840"/>
        </row>
        <row r="841">
          <cell r="F841"/>
        </row>
        <row r="842">
          <cell r="F842"/>
        </row>
        <row r="843">
          <cell r="F843"/>
        </row>
        <row r="844">
          <cell r="F844"/>
        </row>
        <row r="845">
          <cell r="F845"/>
        </row>
        <row r="846">
          <cell r="F846"/>
        </row>
        <row r="847">
          <cell r="F847"/>
        </row>
        <row r="848">
          <cell r="F848"/>
        </row>
        <row r="849">
          <cell r="F849"/>
        </row>
        <row r="850">
          <cell r="F850"/>
        </row>
        <row r="851">
          <cell r="F851"/>
        </row>
        <row r="852">
          <cell r="F852"/>
        </row>
        <row r="853">
          <cell r="F853"/>
        </row>
        <row r="854">
          <cell r="F854"/>
        </row>
        <row r="855">
          <cell r="F855"/>
        </row>
        <row r="856">
          <cell r="F856"/>
        </row>
        <row r="857">
          <cell r="F857"/>
        </row>
        <row r="858">
          <cell r="F858"/>
        </row>
        <row r="859">
          <cell r="F859"/>
        </row>
        <row r="860">
          <cell r="F860"/>
        </row>
        <row r="861">
          <cell r="F861"/>
        </row>
        <row r="862">
          <cell r="F862"/>
        </row>
        <row r="863">
          <cell r="F863"/>
        </row>
        <row r="864">
          <cell r="F864"/>
        </row>
        <row r="865">
          <cell r="F865"/>
        </row>
        <row r="866">
          <cell r="F866"/>
        </row>
        <row r="867">
          <cell r="F867"/>
        </row>
        <row r="868">
          <cell r="F868"/>
        </row>
        <row r="869">
          <cell r="F869"/>
        </row>
        <row r="870">
          <cell r="F870"/>
        </row>
        <row r="871">
          <cell r="F871"/>
        </row>
        <row r="872">
          <cell r="F872"/>
        </row>
        <row r="873">
          <cell r="F873"/>
        </row>
        <row r="874">
          <cell r="F874"/>
        </row>
        <row r="875">
          <cell r="F875"/>
        </row>
        <row r="876">
          <cell r="F876"/>
        </row>
        <row r="877">
          <cell r="F877"/>
        </row>
        <row r="878">
          <cell r="F878"/>
        </row>
        <row r="879">
          <cell r="F879"/>
        </row>
        <row r="880">
          <cell r="F880"/>
        </row>
        <row r="881">
          <cell r="F881"/>
        </row>
        <row r="882">
          <cell r="F882"/>
        </row>
        <row r="883">
          <cell r="F883"/>
        </row>
        <row r="884">
          <cell r="F884"/>
        </row>
        <row r="885">
          <cell r="F885"/>
        </row>
        <row r="886">
          <cell r="F886"/>
        </row>
        <row r="887">
          <cell r="F887"/>
        </row>
        <row r="888">
          <cell r="F888"/>
        </row>
        <row r="889">
          <cell r="F889"/>
        </row>
        <row r="890">
          <cell r="F890"/>
        </row>
        <row r="891">
          <cell r="F891"/>
        </row>
        <row r="892">
          <cell r="F892"/>
        </row>
        <row r="893">
          <cell r="F893"/>
        </row>
        <row r="894">
          <cell r="F894"/>
        </row>
        <row r="895">
          <cell r="F895"/>
        </row>
        <row r="896">
          <cell r="F896"/>
        </row>
        <row r="897">
          <cell r="F897"/>
        </row>
        <row r="898">
          <cell r="F898"/>
        </row>
        <row r="899">
          <cell r="F899"/>
        </row>
        <row r="900">
          <cell r="F900"/>
        </row>
        <row r="901">
          <cell r="F901"/>
        </row>
        <row r="902">
          <cell r="F902"/>
        </row>
        <row r="903">
          <cell r="F903"/>
        </row>
        <row r="904">
          <cell r="F904"/>
        </row>
        <row r="905">
          <cell r="F905"/>
        </row>
        <row r="906">
          <cell r="F906"/>
        </row>
        <row r="907">
          <cell r="F907"/>
        </row>
        <row r="908">
          <cell r="F908"/>
        </row>
        <row r="909">
          <cell r="F909"/>
        </row>
        <row r="910">
          <cell r="F910"/>
        </row>
        <row r="911">
          <cell r="F911"/>
        </row>
        <row r="912">
          <cell r="F912"/>
        </row>
        <row r="913">
          <cell r="F913"/>
        </row>
        <row r="914">
          <cell r="F914"/>
        </row>
        <row r="915">
          <cell r="F915"/>
        </row>
        <row r="916">
          <cell r="F916"/>
        </row>
        <row r="917">
          <cell r="F917"/>
        </row>
        <row r="918">
          <cell r="F918"/>
        </row>
        <row r="919">
          <cell r="F919"/>
        </row>
        <row r="920">
          <cell r="F920"/>
        </row>
        <row r="921">
          <cell r="F921"/>
        </row>
        <row r="922">
          <cell r="F922"/>
        </row>
        <row r="923">
          <cell r="F923"/>
        </row>
        <row r="924">
          <cell r="F924"/>
        </row>
        <row r="925">
          <cell r="F925"/>
        </row>
        <row r="926">
          <cell r="F926"/>
        </row>
        <row r="927">
          <cell r="F927"/>
        </row>
        <row r="928">
          <cell r="F928"/>
        </row>
        <row r="929">
          <cell r="F929"/>
        </row>
        <row r="930">
          <cell r="F930"/>
        </row>
        <row r="931">
          <cell r="F931"/>
        </row>
        <row r="932">
          <cell r="F932"/>
        </row>
        <row r="933">
          <cell r="F933"/>
        </row>
        <row r="934">
          <cell r="F934"/>
        </row>
        <row r="935">
          <cell r="F935"/>
        </row>
        <row r="936">
          <cell r="F936"/>
        </row>
        <row r="937">
          <cell r="F937"/>
        </row>
        <row r="938">
          <cell r="F938"/>
        </row>
        <row r="939">
          <cell r="F939"/>
        </row>
        <row r="940">
          <cell r="F940"/>
        </row>
        <row r="941">
          <cell r="F941"/>
        </row>
        <row r="942">
          <cell r="F942"/>
        </row>
        <row r="943">
          <cell r="F943"/>
        </row>
        <row r="944">
          <cell r="F944"/>
        </row>
        <row r="945">
          <cell r="F945"/>
        </row>
        <row r="946">
          <cell r="F946"/>
        </row>
        <row r="947">
          <cell r="F947"/>
        </row>
        <row r="948">
          <cell r="F948"/>
        </row>
        <row r="949">
          <cell r="F949"/>
        </row>
        <row r="950">
          <cell r="F950"/>
        </row>
        <row r="951">
          <cell r="F951"/>
        </row>
        <row r="952">
          <cell r="F952"/>
        </row>
        <row r="953">
          <cell r="F953"/>
        </row>
        <row r="954">
          <cell r="F954"/>
        </row>
        <row r="955">
          <cell r="F955"/>
        </row>
        <row r="956">
          <cell r="F956"/>
        </row>
      </sheetData>
      <sheetData sheetId="1"/>
      <sheetData sheetId="2"/>
    </sheetDataSet>
  </externalBook>
</externalLink>
</file>

<file path=xl/featurePropertyBag/featurePropertyBag.xml><?xml version="1.0" encoding="utf-8"?>
<FeaturePropertyBags xmlns="http://schemas.microsoft.com/office/spreadsheetml/2022/featurepropertybag">
  <bag type="Checkbox"/>
  <bag type="XFControls">
    <bagId k="CellControl">0</bagId>
  </bag>
  <bag type="XFComplement">
    <bagId k="XFControls">1</bagId>
  </bag>
  <bag type="XFComplements" extRef="XFComplementsMapperExtRef">
    <a k="MappedFeaturePropertyBags">
      <bagId>2</bagId>
    </a>
  </bag>
</FeaturePropertyBag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1D82F25-C8B3-46A4-B7B1-528CE27D38DB}">
  <dimension ref="A1:BD23"/>
  <sheetViews>
    <sheetView workbookViewId="0">
      <selection activeCell="A4" sqref="A4"/>
    </sheetView>
  </sheetViews>
  <sheetFormatPr baseColWidth="10" defaultColWidth="9.140625" defaultRowHeight="15" x14ac:dyDescent="0.25"/>
  <cols>
    <col min="1" max="1" width="21" customWidth="1"/>
    <col min="2" max="2" width="15.140625" customWidth="1"/>
    <col min="3" max="4" width="21" customWidth="1"/>
    <col min="5" max="5" width="23" customWidth="1"/>
    <col min="8" max="8" width="12.140625" customWidth="1"/>
    <col min="9" max="9" width="12.5703125" customWidth="1"/>
    <col min="15" max="15" width="13.140625" customWidth="1"/>
    <col min="22" max="22" width="12.140625" customWidth="1"/>
    <col min="23" max="23" width="11.7109375" customWidth="1"/>
    <col min="27" max="27" width="15.7109375" customWidth="1"/>
    <col min="28" max="28" width="14.28515625" customWidth="1"/>
    <col min="29" max="29" width="15.42578125" customWidth="1"/>
    <col min="30" max="30" width="13.28515625" customWidth="1"/>
    <col min="33" max="33" width="13.5703125" customWidth="1"/>
    <col min="34" max="34" width="13" customWidth="1"/>
    <col min="35" max="35" width="19.42578125" customWidth="1"/>
    <col min="36" max="36" width="11.85546875" customWidth="1"/>
    <col min="40" max="40" width="11.42578125" customWidth="1"/>
    <col min="41" max="41" width="12" customWidth="1"/>
    <col min="42" max="42" width="17.42578125" customWidth="1"/>
    <col min="43" max="43" width="12.28515625" customWidth="1"/>
    <col min="47" max="48" width="12.28515625" customWidth="1"/>
    <col min="49" max="49" width="16.85546875" customWidth="1"/>
    <col min="50" max="50" width="11.7109375" customWidth="1"/>
    <col min="52" max="52" width="51.5703125" customWidth="1"/>
    <col min="53" max="53" width="18.7109375" customWidth="1"/>
    <col min="54" max="54" width="10.7109375" customWidth="1"/>
    <col min="55" max="55" width="11.140625" customWidth="1"/>
    <col min="56" max="56" width="11.28515625" customWidth="1"/>
  </cols>
  <sheetData>
    <row r="1" spans="1:56" ht="49.5" customHeight="1" x14ac:dyDescent="0.25">
      <c r="A1" s="40" t="s">
        <v>0</v>
      </c>
      <c r="B1" s="40" t="s">
        <v>1</v>
      </c>
      <c r="C1" s="40" t="s">
        <v>2</v>
      </c>
      <c r="D1" s="40" t="s">
        <v>3</v>
      </c>
      <c r="E1" s="40" t="s">
        <v>4</v>
      </c>
      <c r="F1" s="45" t="s">
        <v>5</v>
      </c>
      <c r="G1" s="46"/>
      <c r="H1" s="46"/>
      <c r="I1" s="46"/>
      <c r="J1" s="46"/>
      <c r="K1" s="46"/>
      <c r="L1" s="46"/>
      <c r="M1" s="46"/>
      <c r="N1" s="46"/>
      <c r="O1" s="46"/>
      <c r="P1" s="46"/>
      <c r="Q1" s="46"/>
      <c r="R1" s="46"/>
      <c r="S1" s="46"/>
      <c r="T1" s="46"/>
      <c r="U1" s="46"/>
      <c r="V1" s="46"/>
      <c r="W1" s="46"/>
      <c r="X1" s="46"/>
      <c r="Y1" s="46"/>
      <c r="Z1" s="46"/>
      <c r="AA1" s="46"/>
      <c r="AB1" s="46"/>
      <c r="AC1" s="46"/>
      <c r="AD1" s="46"/>
      <c r="AE1" s="46"/>
      <c r="AF1" s="46"/>
      <c r="AG1" s="46"/>
      <c r="AH1" s="46"/>
      <c r="AI1" s="46"/>
      <c r="AJ1" s="46"/>
      <c r="AK1" s="46"/>
      <c r="AL1" s="46"/>
      <c r="AM1" s="46"/>
      <c r="AN1" s="46"/>
      <c r="AO1" s="46"/>
      <c r="AP1" s="46"/>
      <c r="AQ1" s="46"/>
      <c r="AR1" s="46"/>
      <c r="AS1" s="46"/>
      <c r="AT1" s="46"/>
      <c r="AU1" s="46"/>
      <c r="AV1" s="46"/>
      <c r="AW1" s="46"/>
      <c r="AX1" s="46"/>
      <c r="AZ1" s="42" t="s">
        <v>6</v>
      </c>
      <c r="BA1" s="42"/>
      <c r="BB1" s="42"/>
      <c r="BC1" s="42"/>
      <c r="BD1" s="42"/>
    </row>
    <row r="2" spans="1:56" ht="21.75" customHeight="1" x14ac:dyDescent="0.25">
      <c r="A2" s="41"/>
      <c r="B2" s="41"/>
      <c r="C2" s="41"/>
      <c r="D2" s="41"/>
      <c r="E2" s="41"/>
      <c r="F2" s="47" t="s">
        <v>7</v>
      </c>
      <c r="G2" s="48"/>
      <c r="H2" s="48"/>
      <c r="I2" s="48"/>
      <c r="J2" s="13"/>
      <c r="K2" s="13"/>
      <c r="L2" s="13"/>
      <c r="M2" s="49" t="s">
        <v>8</v>
      </c>
      <c r="N2" s="50"/>
      <c r="O2" s="50"/>
      <c r="P2" s="50"/>
      <c r="Q2" s="16"/>
      <c r="R2" s="16"/>
      <c r="S2" s="16"/>
      <c r="T2" s="51" t="s">
        <v>9</v>
      </c>
      <c r="U2" s="52"/>
      <c r="V2" s="52"/>
      <c r="W2" s="52"/>
      <c r="AA2" s="53" t="s">
        <v>10</v>
      </c>
      <c r="AB2" s="53"/>
      <c r="AC2" s="53"/>
      <c r="AD2" s="53"/>
      <c r="AG2" s="54" t="s">
        <v>11</v>
      </c>
      <c r="AH2" s="54"/>
      <c r="AI2" s="54"/>
      <c r="AJ2" s="54"/>
      <c r="AN2" s="55" t="s">
        <v>12</v>
      </c>
      <c r="AO2" s="55"/>
      <c r="AP2" s="55"/>
      <c r="AQ2" s="55"/>
      <c r="AU2" s="56" t="s">
        <v>13</v>
      </c>
      <c r="AV2" s="56"/>
      <c r="AW2" s="56"/>
      <c r="AX2" s="56"/>
      <c r="AZ2" s="44" t="s">
        <v>14</v>
      </c>
      <c r="BA2" s="42" t="s">
        <v>15</v>
      </c>
      <c r="BB2" s="43" t="s">
        <v>1</v>
      </c>
      <c r="BC2" s="43"/>
      <c r="BD2" s="43"/>
    </row>
    <row r="3" spans="1:56" ht="46.5" customHeight="1" x14ac:dyDescent="0.25">
      <c r="A3" s="4" t="s">
        <v>16</v>
      </c>
      <c r="B3" s="26" t="s">
        <v>17</v>
      </c>
      <c r="C3" s="26" t="s">
        <v>18</v>
      </c>
      <c r="D3" s="27" t="s">
        <v>19</v>
      </c>
      <c r="E3" s="4" t="s">
        <v>20</v>
      </c>
      <c r="F3" s="3" t="s">
        <v>21</v>
      </c>
      <c r="G3" s="3" t="s">
        <v>22</v>
      </c>
      <c r="H3" s="3" t="s">
        <v>23</v>
      </c>
      <c r="I3" s="20" t="s">
        <v>24</v>
      </c>
      <c r="J3" s="14"/>
      <c r="K3" s="14"/>
      <c r="L3" s="14"/>
      <c r="M3" s="3" t="s">
        <v>21</v>
      </c>
      <c r="N3" s="3" t="s">
        <v>22</v>
      </c>
      <c r="O3" s="3" t="s">
        <v>25</v>
      </c>
      <c r="P3" s="20" t="s">
        <v>24</v>
      </c>
      <c r="Q3" s="14"/>
      <c r="R3" s="14"/>
      <c r="S3" s="14"/>
      <c r="T3" s="3" t="s">
        <v>21</v>
      </c>
      <c r="U3" s="3" t="s">
        <v>22</v>
      </c>
      <c r="V3" s="3" t="s">
        <v>26</v>
      </c>
      <c r="W3" s="20" t="s">
        <v>24</v>
      </c>
      <c r="AA3" s="3" t="s">
        <v>21</v>
      </c>
      <c r="AB3" s="3" t="s">
        <v>22</v>
      </c>
      <c r="AC3" s="3" t="s">
        <v>27</v>
      </c>
      <c r="AD3" s="20" t="s">
        <v>24</v>
      </c>
      <c r="AG3" s="3" t="s">
        <v>21</v>
      </c>
      <c r="AH3" s="3" t="s">
        <v>22</v>
      </c>
      <c r="AI3" s="3" t="s">
        <v>28</v>
      </c>
      <c r="AJ3" s="20" t="s">
        <v>24</v>
      </c>
      <c r="AN3" s="3" t="s">
        <v>21</v>
      </c>
      <c r="AO3" s="3" t="s">
        <v>22</v>
      </c>
      <c r="AP3" s="3" t="s">
        <v>29</v>
      </c>
      <c r="AQ3" s="20" t="s">
        <v>24</v>
      </c>
      <c r="AU3" s="3" t="s">
        <v>21</v>
      </c>
      <c r="AV3" s="3" t="s">
        <v>22</v>
      </c>
      <c r="AW3" s="3" t="s">
        <v>30</v>
      </c>
      <c r="AX3" s="20" t="s">
        <v>24</v>
      </c>
      <c r="AZ3" s="44"/>
      <c r="BA3" s="42"/>
      <c r="BB3" s="30" t="s">
        <v>31</v>
      </c>
      <c r="BC3" s="30" t="s">
        <v>32</v>
      </c>
      <c r="BD3" s="30" t="s">
        <v>33</v>
      </c>
    </row>
    <row r="4" spans="1:56" ht="19.5" customHeight="1" x14ac:dyDescent="0.25">
      <c r="A4" s="23" t="str">
        <f>'[1]Cuestionarios 6-10'!$A$4</f>
        <v>1300102111</v>
      </c>
      <c r="B4" s="23">
        <f>'[1]Cuestionarios 6-10'!$B$4</f>
        <v>1</v>
      </c>
      <c r="C4" s="28">
        <f>'[1]Cuestionarios 6-10'!$C$4</f>
        <v>43799</v>
      </c>
      <c r="D4" s="23" t="str">
        <f>'[1]Cuestionarios 6-10'!$D$4</f>
        <v>MaD</v>
      </c>
      <c r="E4" s="2" t="str">
        <f>'[1]Cuestionarios 6-10'!$E$4</f>
        <v>Madrid Latina-Infancia</v>
      </c>
      <c r="F4" s="22">
        <f>'[1]Cuestionarios 6-10'!$L$4</f>
        <v>8.75</v>
      </c>
      <c r="G4" s="22">
        <f>'[1]Cuestionarios 6-10'!$L$5</f>
        <v>8.9166666666666661</v>
      </c>
      <c r="H4" s="22">
        <f>IF(OR(F4="",G4=""),"",G4-F4)</f>
        <v>0.16666666666666607</v>
      </c>
      <c r="I4" s="25" t="str">
        <f t="shared" ref="I4:I20" si="0">IF(H4&gt;0,"SI",IF(H4&lt;0, "NO", "Sin Cambios"))</f>
        <v>SI</v>
      </c>
      <c r="J4" s="22"/>
      <c r="K4" s="22"/>
      <c r="L4" s="22"/>
      <c r="M4" s="22">
        <f>'[1]Cuestionarios 6-10'!$U$4</f>
        <v>6.166666666666667</v>
      </c>
      <c r="N4" s="22">
        <f>'[1]Cuestionarios 6-10'!$U$5</f>
        <v>8.4166666666666661</v>
      </c>
      <c r="O4" s="22">
        <f t="shared" ref="O4:O20" si="1">IF(OR(M4="",N4=""),"",N4-M4)</f>
        <v>2.2499999999999991</v>
      </c>
      <c r="P4" s="22" t="str">
        <f>IF(O4&gt;0,"SI",IF(O4&lt;0, "NO", "Sin Cambios"))</f>
        <v>SI</v>
      </c>
      <c r="Q4" s="22"/>
      <c r="R4" s="22"/>
      <c r="S4" s="22"/>
      <c r="T4" s="21">
        <f>'[1]Cuestionarios 6-10'!$W$4</f>
        <v>150</v>
      </c>
      <c r="U4" s="21">
        <f>'[1]Cuestionarios 6-10'!$W$5</f>
        <v>90</v>
      </c>
      <c r="V4" s="21">
        <f t="shared" ref="V4:V20" si="2">IF(OR(T4="",U4=""),"",U4-T4)</f>
        <v>-60</v>
      </c>
      <c r="W4" s="21" t="str">
        <f t="shared" ref="W4:W11" si="3">IF(V4&lt;0,"SI",IF(V4&gt;0, "NO", "Sin Cambios"))</f>
        <v>SI</v>
      </c>
      <c r="X4" s="21"/>
      <c r="Y4" s="21"/>
      <c r="Z4" s="21"/>
      <c r="AA4" s="21">
        <f>'[1]Cuestionarios 6-10'!$Y$4</f>
        <v>1</v>
      </c>
      <c r="AB4" s="21">
        <f>'[1]Cuestionarios 6-10'!$Y$5</f>
        <v>2</v>
      </c>
      <c r="AC4" s="21">
        <f>AB4-AA4</f>
        <v>1</v>
      </c>
      <c r="AD4" s="21" t="str">
        <f t="shared" ref="AD4:AD20" si="4">IF(AC4&gt;0,"SI",IF(AC4&lt;0, "NO", "Sin Cambios"))</f>
        <v>SI</v>
      </c>
      <c r="AE4" s="21"/>
      <c r="AF4" s="21"/>
      <c r="AG4" s="21">
        <f>'[1]Cuestionarios 6-10'!$AA$4</f>
        <v>1</v>
      </c>
      <c r="AH4" s="21">
        <f>'[1]Cuestionarios 6-10'!$AA$5</f>
        <v>3</v>
      </c>
      <c r="AI4" s="21">
        <f>AH4-AG4</f>
        <v>2</v>
      </c>
      <c r="AJ4" s="21" t="str">
        <f>IF(AI4&gt;0,"SI",IF(AI4&lt;0, "NO", "Sin Cambios"))</f>
        <v>SI</v>
      </c>
      <c r="AK4" s="21"/>
      <c r="AL4" s="21"/>
      <c r="AM4" s="21"/>
      <c r="AN4" s="21">
        <f>'[1]Cuestionarios 6-10'!$AC$4</f>
        <v>1</v>
      </c>
      <c r="AO4" s="21">
        <f>'[1]Cuestionarios 6-10'!$AC$5</f>
        <v>2</v>
      </c>
      <c r="AP4" s="21">
        <f>AO4-AN4</f>
        <v>1</v>
      </c>
      <c r="AQ4" s="21" t="str">
        <f>IF(AP4&gt;0,"SI",IF(AP4&lt;0, "NO", "Sin Cambios"))</f>
        <v>SI</v>
      </c>
      <c r="AR4" s="21"/>
      <c r="AS4" s="21"/>
      <c r="AT4" s="21"/>
      <c r="AU4" s="21">
        <f>'[1]Cuestionarios 6-10'!$AE$4</f>
        <v>3</v>
      </c>
      <c r="AV4" s="21">
        <f>'[1]Cuestionarios 6-10'!$AE$5</f>
        <v>4</v>
      </c>
      <c r="AW4" s="21">
        <f>AV4-AU4</f>
        <v>1</v>
      </c>
      <c r="AX4" s="21" t="str">
        <f>IF(AW4&gt;0,"SI",IF(AW4&lt;0, "NO", "Sin Cambios"))</f>
        <v>SI</v>
      </c>
      <c r="AZ4" s="34" t="str">
        <f>IF(AND(COUNTIF(I4:AQ4,"SI")&gt;=2,AX4="SI"),"POSITIVO","SIN IMPACTO")</f>
        <v>POSITIVO</v>
      </c>
      <c r="BA4" s="35">
        <f>COUNTIF(AZ4:AZ20,"POSITIVO")</f>
        <v>10</v>
      </c>
      <c r="BB4" s="36">
        <f>COUNTIFS(A4:A20,"&lt;&gt;",B4:B20,1,AZ4:AZ20,"POSITIVO")</f>
        <v>4</v>
      </c>
      <c r="BC4" s="36">
        <f>COUNTIFS(A4:A20,"&lt;&gt;",B4:B20,2,AZ4:AZ20,"POSITIVO")</f>
        <v>6</v>
      </c>
      <c r="BD4" s="36">
        <f>COUNTIFS(A4:A20,"&lt;&gt;",B4:B20,3,AZ4:AZ20,"POSITIVO")</f>
        <v>0</v>
      </c>
    </row>
    <row r="5" spans="1:56" ht="19.5" customHeight="1" x14ac:dyDescent="0.25">
      <c r="A5" s="23" t="str">
        <f>'[1]Cuestionarios 6-10'!$A$6</f>
        <v>1300102211</v>
      </c>
      <c r="B5" s="23">
        <f>'[1]Cuestionarios 6-10'!$B$6</f>
        <v>2</v>
      </c>
      <c r="C5" s="28">
        <f>'[1]Cuestionarios 6-10'!$C$6</f>
        <v>43784</v>
      </c>
      <c r="D5" s="23" t="str">
        <f>'[1]Cuestionarios 6-10'!$D$6</f>
        <v>MaD</v>
      </c>
      <c r="E5" s="2" t="str">
        <f>'[1]Cuestionarios 6-10'!$E$6</f>
        <v>Madrid Latina-Infancia</v>
      </c>
      <c r="F5" s="22">
        <f>'[1]Cuestionarios 6-10'!$L$6</f>
        <v>8.9166666666666661</v>
      </c>
      <c r="G5" s="22">
        <f>'[1]Cuestionarios 6-10'!$L$7</f>
        <v>9</v>
      </c>
      <c r="H5" s="22">
        <f t="shared" ref="H5:H20" si="5">IF(OR(F5="",G5=""),"",G5-F5)</f>
        <v>8.3333333333333925E-2</v>
      </c>
      <c r="I5" s="24" t="str">
        <f t="shared" si="0"/>
        <v>SI</v>
      </c>
      <c r="J5" s="22"/>
      <c r="K5" s="22"/>
      <c r="L5" s="22"/>
      <c r="M5" s="22">
        <f>'[1]Cuestionarios 6-10'!$U$6</f>
        <v>1</v>
      </c>
      <c r="N5" s="22">
        <f>'[1]Cuestionarios 6-10'!$U$7</f>
        <v>2.9166666666666665</v>
      </c>
      <c r="O5" s="22">
        <f t="shared" si="1"/>
        <v>1.9166666666666665</v>
      </c>
      <c r="P5" s="22" t="str">
        <f>IF(O5&gt;0,"SI",IF(O5&lt;0, "NO", "Sin Cambios"))</f>
        <v>SI</v>
      </c>
      <c r="Q5" s="22"/>
      <c r="R5" s="22"/>
      <c r="S5" s="22"/>
      <c r="T5" s="21">
        <f>'[1]Cuestionarios 6-10'!$W$6</f>
        <v>90</v>
      </c>
      <c r="U5" s="21">
        <f>'[1]Cuestionarios 6-10'!$W$7</f>
        <v>45</v>
      </c>
      <c r="V5" s="21">
        <f t="shared" si="2"/>
        <v>-45</v>
      </c>
      <c r="W5" s="21" t="str">
        <f t="shared" si="3"/>
        <v>SI</v>
      </c>
      <c r="X5" s="21"/>
      <c r="Y5" s="21"/>
      <c r="Z5" s="21"/>
      <c r="AA5" s="21">
        <f>'[1]Cuestionarios 6-10'!$Y$6</f>
        <v>1</v>
      </c>
      <c r="AB5" s="21">
        <f>'[1]Cuestionarios 6-10'!$Y$7</f>
        <v>1</v>
      </c>
      <c r="AC5" s="21">
        <f t="shared" ref="AC5:AC20" si="6">AB5-AA5</f>
        <v>0</v>
      </c>
      <c r="AD5" s="21" t="str">
        <f t="shared" si="4"/>
        <v>Sin Cambios</v>
      </c>
      <c r="AE5" s="21"/>
      <c r="AF5" s="21"/>
      <c r="AG5" s="21">
        <f>'[1]Cuestionarios 6-10'!$AA$6</f>
        <v>2</v>
      </c>
      <c r="AH5" s="21">
        <f>'[1]Cuestionarios 6-10'!$AA$7</f>
        <v>3</v>
      </c>
      <c r="AI5" s="21">
        <f t="shared" ref="AI5:AI20" si="7">AH5-AG5</f>
        <v>1</v>
      </c>
      <c r="AJ5" s="21" t="str">
        <f t="shared" ref="AJ5:AJ6" si="8">IF(AI5&gt;0,"SI",IF(AI5&lt;0, "NO", "Sin Cambios"))</f>
        <v>SI</v>
      </c>
      <c r="AK5" s="21"/>
      <c r="AL5" s="21"/>
      <c r="AM5" s="21"/>
      <c r="AN5" s="21">
        <f>'[1]Cuestionarios 6-10'!$AC$6</f>
        <v>2</v>
      </c>
      <c r="AO5" s="21">
        <f>'[1]Cuestionarios 6-10'!$AC$7</f>
        <v>3</v>
      </c>
      <c r="AP5" s="21">
        <f t="shared" ref="AP5:AP20" si="9">AO5-AN5</f>
        <v>1</v>
      </c>
      <c r="AQ5" s="21" t="str">
        <f t="shared" ref="AQ5:AQ20" si="10">IF(AP5&gt;0,"SI",IF(AP5&lt;0, "NO", "Sin Cambios"))</f>
        <v>SI</v>
      </c>
      <c r="AR5" s="21"/>
      <c r="AS5" s="21"/>
      <c r="AT5" s="21"/>
      <c r="AU5" s="21">
        <f>'[1]Cuestionarios 6-10'!$AE$6</f>
        <v>2</v>
      </c>
      <c r="AV5" s="21">
        <f>'[1]Cuestionarios 6-10'!$AE$7</f>
        <v>3</v>
      </c>
      <c r="AW5" s="21">
        <f t="shared" ref="AW5:AW20" si="11">AV5-AU5</f>
        <v>1</v>
      </c>
      <c r="AX5" s="21" t="str">
        <f t="shared" ref="AX5:AX20" si="12">IF(AW5&gt;0,"SI",IF(AW5&lt;0, "NO", "Sin Cambios"))</f>
        <v>SI</v>
      </c>
      <c r="AZ5" s="32" t="str">
        <f t="shared" ref="AZ5:AZ20" si="13">IF(AND(COUNTIF(I5:AQ5,"SI")&gt;=2,AX5="SI"),"POSITIVO","SIN IMPACTO")</f>
        <v>POSITIVO</v>
      </c>
    </row>
    <row r="6" spans="1:56" ht="17.25" customHeight="1" x14ac:dyDescent="0.25">
      <c r="A6" s="23" t="str">
        <f>'[1]Cuestionarios 6-10'!$A$8</f>
        <v>1300102311</v>
      </c>
      <c r="B6" s="23">
        <f>'[1]Cuestionarios 6-10'!$B$8</f>
        <v>1</v>
      </c>
      <c r="C6" s="28">
        <f>'[1]Cuestionarios 6-10'!$C$8</f>
        <v>43768</v>
      </c>
      <c r="D6" s="23" t="str">
        <f>'[1]Cuestionarios 6-10'!$D$8</f>
        <v>MaD</v>
      </c>
      <c r="E6" s="2" t="str">
        <f>'[1]Cuestionarios 6-10'!$E$8</f>
        <v>Madrid Latina-Infancia</v>
      </c>
      <c r="F6" s="22">
        <f>'[1]Cuestionarios 6-10'!$L$8</f>
        <v>9.1666666666666661</v>
      </c>
      <c r="G6" s="22">
        <f>'[1]Cuestionarios 6-10'!$L$9</f>
        <v>9</v>
      </c>
      <c r="H6" s="22">
        <f>IF(OR(F6="",G6=""),"",G6-F6)</f>
        <v>-0.16666666666666607</v>
      </c>
      <c r="I6" s="24" t="str">
        <f t="shared" si="0"/>
        <v>NO</v>
      </c>
      <c r="J6" s="22"/>
      <c r="K6" s="22"/>
      <c r="L6" s="22"/>
      <c r="M6" s="22">
        <f>'[1]Cuestionarios 6-10'!$U$8</f>
        <v>2.5</v>
      </c>
      <c r="N6" s="22">
        <f>'[1]Cuestionarios 6-10'!$U$9</f>
        <v>2.3333333333333335</v>
      </c>
      <c r="O6" s="22">
        <f t="shared" si="1"/>
        <v>-0.16666666666666652</v>
      </c>
      <c r="P6" s="22" t="s">
        <v>34</v>
      </c>
      <c r="Q6" s="22"/>
      <c r="R6" s="22"/>
      <c r="S6" s="22"/>
      <c r="T6" s="21">
        <f>'[1]Cuestionarios 6-10'!$W$8</f>
        <v>150</v>
      </c>
      <c r="U6" s="21">
        <f>'[1]Cuestionarios 6-10'!$W$9</f>
        <v>150</v>
      </c>
      <c r="V6" s="21">
        <f t="shared" si="2"/>
        <v>0</v>
      </c>
      <c r="W6" s="21" t="str">
        <f t="shared" si="3"/>
        <v>Sin Cambios</v>
      </c>
      <c r="X6" s="21"/>
      <c r="Y6" s="21"/>
      <c r="Z6" s="21"/>
      <c r="AA6" s="21">
        <f>'[1]Cuestionarios 6-10'!$Y$8</f>
        <v>0</v>
      </c>
      <c r="AB6" s="21">
        <f>'[1]Cuestionarios 6-10'!$Y$9</f>
        <v>1</v>
      </c>
      <c r="AC6" s="21">
        <f t="shared" si="6"/>
        <v>1</v>
      </c>
      <c r="AD6" s="21" t="str">
        <f t="shared" si="4"/>
        <v>SI</v>
      </c>
      <c r="AE6" s="21"/>
      <c r="AF6" s="21"/>
      <c r="AG6" s="21">
        <f>'[1]Cuestionarios 6-10'!$AA$8</f>
        <v>3</v>
      </c>
      <c r="AH6" s="21">
        <f>'[1]Cuestionarios 6-10'!$AA$9</f>
        <v>3</v>
      </c>
      <c r="AI6" s="21">
        <f t="shared" si="7"/>
        <v>0</v>
      </c>
      <c r="AJ6" s="21" t="str">
        <f t="shared" si="8"/>
        <v>Sin Cambios</v>
      </c>
      <c r="AK6" s="21"/>
      <c r="AL6" s="21"/>
      <c r="AM6" s="21"/>
      <c r="AN6" s="21">
        <f>'[1]Cuestionarios 6-10'!$AC$8</f>
        <v>3</v>
      </c>
      <c r="AO6" s="21">
        <f>'[1]Cuestionarios 6-10'!$AC$9</f>
        <v>3</v>
      </c>
      <c r="AP6" s="21">
        <f t="shared" si="9"/>
        <v>0</v>
      </c>
      <c r="AQ6" s="21" t="str">
        <f t="shared" si="10"/>
        <v>Sin Cambios</v>
      </c>
      <c r="AR6" s="21"/>
      <c r="AS6" s="21"/>
      <c r="AT6" s="21"/>
      <c r="AU6" s="21">
        <f>'[1]Cuestionarios 6-10'!$AE$8</f>
        <v>3</v>
      </c>
      <c r="AV6" s="21">
        <f>'[1]Cuestionarios 6-10'!$AE$9</f>
        <v>3</v>
      </c>
      <c r="AW6" s="21">
        <f t="shared" si="11"/>
        <v>0</v>
      </c>
      <c r="AX6" s="21" t="str">
        <f t="shared" si="12"/>
        <v>Sin Cambios</v>
      </c>
      <c r="AZ6" s="32" t="str">
        <f>IF(AND(COUNTIF(I6:AQ6,"SI")&gt;=2,AX6="SI"),"POSITIVO","SIN IMPACTO")</f>
        <v>SIN IMPACTO</v>
      </c>
    </row>
    <row r="7" spans="1:56" ht="18.75" customHeight="1" x14ac:dyDescent="0.25">
      <c r="A7" s="23" t="str">
        <f>'[1]Cuestionarios 6-10'!$A$10</f>
        <v>1300102411</v>
      </c>
      <c r="B7" s="23">
        <f>'[1]Cuestionarios 6-10'!$B$10</f>
        <v>2</v>
      </c>
      <c r="C7" s="28">
        <f>'[1]Cuestionarios 6-10'!$C$10</f>
        <v>43753</v>
      </c>
      <c r="D7" s="23" t="str">
        <f>'[1]Cuestionarios 6-10'!$D$10</f>
        <v>MaD</v>
      </c>
      <c r="E7" s="2" t="str">
        <f>'[1]Cuestionarios 6-10'!$E$10</f>
        <v>Madrid Latina-Infancia</v>
      </c>
      <c r="F7" s="22">
        <f>'[1]Cuestionarios 6-10'!$L$10</f>
        <v>8.5833333333333321</v>
      </c>
      <c r="G7" s="22">
        <f>'[1]Cuestionarios 6-10'!$L$11</f>
        <v>8.9166666666666643</v>
      </c>
      <c r="H7" s="22">
        <f t="shared" si="5"/>
        <v>0.33333333333333215</v>
      </c>
      <c r="I7" s="24" t="str">
        <f t="shared" si="0"/>
        <v>SI</v>
      </c>
      <c r="J7" s="22"/>
      <c r="K7" s="22"/>
      <c r="L7" s="22"/>
      <c r="M7" s="22">
        <f>'[1]Cuestionarios 6-10'!$U$10</f>
        <v>2.1666666666666665</v>
      </c>
      <c r="N7" s="22">
        <f>'[1]Cuestionarios 6-10'!$U$11</f>
        <v>3.8333333333333335</v>
      </c>
      <c r="O7" s="22">
        <f t="shared" si="1"/>
        <v>1.666666666666667</v>
      </c>
      <c r="P7" s="22" t="str">
        <f t="shared" ref="P7:P20" si="14">IF(O7&gt;0,"SI",IF(O7&lt;0, "NO", "Sin Cambios"))</f>
        <v>SI</v>
      </c>
      <c r="Q7" s="22"/>
      <c r="R7" s="22"/>
      <c r="S7" s="22"/>
      <c r="T7" s="21">
        <f>'[1]Cuestionarios 6-10'!$W$10</f>
        <v>200</v>
      </c>
      <c r="U7" s="21">
        <f>'[1]Cuestionarios 6-10'!$W$11</f>
        <v>90</v>
      </c>
      <c r="V7" s="21">
        <f t="shared" si="2"/>
        <v>-110</v>
      </c>
      <c r="W7" s="21" t="str">
        <f t="shared" si="3"/>
        <v>SI</v>
      </c>
      <c r="X7" s="21"/>
      <c r="Y7" s="21"/>
      <c r="Z7" s="21"/>
      <c r="AA7" s="21">
        <f>'[1]Cuestionarios 6-10'!$Y$10</f>
        <v>1</v>
      </c>
      <c r="AB7" s="21">
        <f>'[1]Cuestionarios 6-10'!$Y$11</f>
        <v>2</v>
      </c>
      <c r="AC7" s="21">
        <f t="shared" si="6"/>
        <v>1</v>
      </c>
      <c r="AD7" s="21" t="str">
        <f t="shared" si="4"/>
        <v>SI</v>
      </c>
      <c r="AE7" s="21"/>
      <c r="AF7" s="21"/>
      <c r="AG7" s="21">
        <f>'[1]Cuestionarios 6-10'!$AA$10</f>
        <v>2</v>
      </c>
      <c r="AH7" s="21">
        <f>'[1]Cuestionarios 6-10'!$AA$11</f>
        <v>3</v>
      </c>
      <c r="AI7" s="21">
        <f t="shared" si="7"/>
        <v>1</v>
      </c>
      <c r="AJ7" s="21" t="str">
        <f t="shared" ref="AJ7:AJ20" si="15">IF(AI7&gt;0,"SI",IF(AI7&lt;0, "NO", "Sin Cambios"))</f>
        <v>SI</v>
      </c>
      <c r="AK7" s="21"/>
      <c r="AL7" s="21"/>
      <c r="AM7" s="21"/>
      <c r="AN7" s="21">
        <f>'[1]Cuestionarios 6-10'!$AC$10</f>
        <v>3</v>
      </c>
      <c r="AO7" s="21">
        <f>'[1]Cuestionarios 6-10'!$AC$11</f>
        <v>3</v>
      </c>
      <c r="AP7" s="21">
        <f t="shared" si="9"/>
        <v>0</v>
      </c>
      <c r="AQ7" s="21" t="str">
        <f t="shared" si="10"/>
        <v>Sin Cambios</v>
      </c>
      <c r="AR7" s="21"/>
      <c r="AS7" s="21"/>
      <c r="AT7" s="21"/>
      <c r="AU7" s="21">
        <f>'[1]Cuestionarios 6-10'!$AE$10</f>
        <v>1</v>
      </c>
      <c r="AV7" s="21">
        <f>'[1]Cuestionarios 6-10'!$AE$11</f>
        <v>3</v>
      </c>
      <c r="AW7" s="21">
        <f t="shared" si="11"/>
        <v>2</v>
      </c>
      <c r="AX7" s="21" t="str">
        <f t="shared" si="12"/>
        <v>SI</v>
      </c>
      <c r="AZ7" s="32" t="str">
        <f t="shared" si="13"/>
        <v>POSITIVO</v>
      </c>
    </row>
    <row r="8" spans="1:56" ht="15.75" customHeight="1" x14ac:dyDescent="0.25">
      <c r="A8" s="23" t="str">
        <f>'[1]Cuestionarios 6-10'!$A$12</f>
        <v>1300102511</v>
      </c>
      <c r="B8" s="23">
        <f>'[1]Cuestionarios 6-10'!$B$12</f>
        <v>1</v>
      </c>
      <c r="C8" s="28">
        <f>'[1]Cuestionarios 6-10'!$C$12</f>
        <v>43738</v>
      </c>
      <c r="D8" s="23" t="str">
        <f>'[1]Cuestionarios 6-10'!$D$12</f>
        <v>MaD</v>
      </c>
      <c r="E8" s="2" t="str">
        <f>'[1]Cuestionarios 6-10'!$E$12</f>
        <v>Madrid Latina-Infancia</v>
      </c>
      <c r="F8" s="22">
        <f>'[1]Cuestionarios 6-10'!$L$12</f>
        <v>7.9999999999999982</v>
      </c>
      <c r="G8" s="22">
        <f>'[1]Cuestionarios 6-10'!$L$13</f>
        <v>8.4166666666666661</v>
      </c>
      <c r="H8" s="22">
        <f t="shared" si="5"/>
        <v>0.41666666666666785</v>
      </c>
      <c r="I8" s="24" t="str">
        <f t="shared" si="0"/>
        <v>SI</v>
      </c>
      <c r="J8" s="22"/>
      <c r="K8" s="22"/>
      <c r="L8" s="22"/>
      <c r="M8" s="22">
        <f>'[1]Cuestionarios 6-10'!$U$12</f>
        <v>3.8333333333333335</v>
      </c>
      <c r="N8" s="22">
        <f>'[1]Cuestionarios 6-10'!$U$13</f>
        <v>4.166666666666667</v>
      </c>
      <c r="O8" s="22">
        <f t="shared" si="1"/>
        <v>0.33333333333333348</v>
      </c>
      <c r="P8" s="22" t="str">
        <f t="shared" si="14"/>
        <v>SI</v>
      </c>
      <c r="Q8" s="22"/>
      <c r="R8" s="22"/>
      <c r="S8" s="22"/>
      <c r="T8" s="21">
        <f>'[1]Cuestionarios 6-10'!$W$12</f>
        <v>90</v>
      </c>
      <c r="U8" s="21">
        <f>'[1]Cuestionarios 6-10'!$W$13</f>
        <v>45</v>
      </c>
      <c r="V8" s="21">
        <f t="shared" si="2"/>
        <v>-45</v>
      </c>
      <c r="W8" s="21" t="str">
        <f t="shared" si="3"/>
        <v>SI</v>
      </c>
      <c r="X8" s="21"/>
      <c r="Y8" s="21"/>
      <c r="Z8" s="21"/>
      <c r="AA8" s="21">
        <f>'[1]Cuestionarios 6-10'!$Y$12</f>
        <v>1</v>
      </c>
      <c r="AB8" s="21">
        <f>'[1]Cuestionarios 6-10'!$Y$13</f>
        <v>2</v>
      </c>
      <c r="AC8" s="21">
        <f t="shared" si="6"/>
        <v>1</v>
      </c>
      <c r="AD8" s="21" t="str">
        <f t="shared" si="4"/>
        <v>SI</v>
      </c>
      <c r="AE8" s="21"/>
      <c r="AF8" s="21"/>
      <c r="AG8" s="21">
        <f>'[1]Cuestionarios 6-10'!$AA$12</f>
        <v>3</v>
      </c>
      <c r="AH8" s="21">
        <f>'[1]Cuestionarios 6-10'!$AA$13</f>
        <v>3</v>
      </c>
      <c r="AI8" s="21">
        <f t="shared" si="7"/>
        <v>0</v>
      </c>
      <c r="AJ8" s="21" t="str">
        <f t="shared" si="15"/>
        <v>Sin Cambios</v>
      </c>
      <c r="AK8" s="21"/>
      <c r="AL8" s="21"/>
      <c r="AM8" s="21"/>
      <c r="AN8" s="21">
        <f>'[1]Cuestionarios 6-10'!$AC$12</f>
        <v>1</v>
      </c>
      <c r="AO8" s="21">
        <f>'[1]Cuestionarios 6-10'!$AC$13</f>
        <v>2</v>
      </c>
      <c r="AP8" s="21">
        <f t="shared" si="9"/>
        <v>1</v>
      </c>
      <c r="AQ8" s="21" t="str">
        <f t="shared" si="10"/>
        <v>SI</v>
      </c>
      <c r="AR8" s="21"/>
      <c r="AS8" s="21"/>
      <c r="AT8" s="21"/>
      <c r="AU8" s="21">
        <f>'[1]Cuestionarios 6-10'!$AE$12</f>
        <v>3</v>
      </c>
      <c r="AV8" s="21">
        <f>'[1]Cuestionarios 6-10'!$AE$13</f>
        <v>3</v>
      </c>
      <c r="AW8" s="21">
        <f t="shared" si="11"/>
        <v>0</v>
      </c>
      <c r="AX8" s="21" t="str">
        <f t="shared" si="12"/>
        <v>Sin Cambios</v>
      </c>
      <c r="AZ8" s="32" t="str">
        <f t="shared" si="13"/>
        <v>SIN IMPACTO</v>
      </c>
    </row>
    <row r="9" spans="1:56" ht="17.25" customHeight="1" x14ac:dyDescent="0.25">
      <c r="A9" s="23" t="str">
        <f>'[1]Cuestionarios 6-10'!$A$14</f>
        <v>1300102711</v>
      </c>
      <c r="B9" s="23">
        <f>'[1]Cuestionarios 6-10'!$B$14</f>
        <v>1</v>
      </c>
      <c r="C9" s="28">
        <f>'[1]Cuestionarios 6-10'!$C$14</f>
        <v>43707</v>
      </c>
      <c r="D9" s="23" t="str">
        <f>'[1]Cuestionarios 6-10'!$D$14</f>
        <v>MaD</v>
      </c>
      <c r="E9" s="2" t="str">
        <f>'[1]Cuestionarios 6-10'!$E$14</f>
        <v>Madrid Latina-Infancia</v>
      </c>
      <c r="F9" s="22">
        <f>'[1]Cuestionarios 6-10'!$L$14</f>
        <v>7.9999999999999982</v>
      </c>
      <c r="G9" s="22">
        <f>'[1]Cuestionarios 6-10'!$L$15</f>
        <v>8.5000000000000018</v>
      </c>
      <c r="H9" s="22">
        <f t="shared" si="5"/>
        <v>0.50000000000000355</v>
      </c>
      <c r="I9" s="24" t="str">
        <f t="shared" si="0"/>
        <v>SI</v>
      </c>
      <c r="J9" s="22"/>
      <c r="K9" s="22"/>
      <c r="L9" s="22"/>
      <c r="M9" s="22">
        <f>'[1]Cuestionarios 6-10'!$U$14</f>
        <v>2.5</v>
      </c>
      <c r="N9" s="22">
        <f>'[1]Cuestionarios 6-10'!$U$15</f>
        <v>3.4166666666666665</v>
      </c>
      <c r="O9" s="22">
        <f t="shared" si="1"/>
        <v>0.91666666666666652</v>
      </c>
      <c r="P9" s="22" t="str">
        <f t="shared" si="14"/>
        <v>SI</v>
      </c>
      <c r="Q9" s="22"/>
      <c r="R9" s="22"/>
      <c r="S9" s="22"/>
      <c r="T9" s="21">
        <f>'[1]Cuestionarios 6-10'!$W$14</f>
        <v>200</v>
      </c>
      <c r="U9" s="21">
        <f>'[1]Cuestionarios 6-10'!$W$15</f>
        <v>45</v>
      </c>
      <c r="V9" s="21">
        <f t="shared" si="2"/>
        <v>-155</v>
      </c>
      <c r="W9" s="21" t="str">
        <f t="shared" si="3"/>
        <v>SI</v>
      </c>
      <c r="X9" s="21"/>
      <c r="Y9" s="21"/>
      <c r="Z9" s="21"/>
      <c r="AA9" s="21">
        <f>'[1]Cuestionarios 6-10'!$Y$14</f>
        <v>2</v>
      </c>
      <c r="AB9" s="21">
        <f>'[1]Cuestionarios 6-10'!$Y$15</f>
        <v>3</v>
      </c>
      <c r="AC9" s="21">
        <f t="shared" si="6"/>
        <v>1</v>
      </c>
      <c r="AD9" s="21" t="str">
        <f t="shared" si="4"/>
        <v>SI</v>
      </c>
      <c r="AE9" s="21"/>
      <c r="AF9" s="21"/>
      <c r="AG9" s="21">
        <f>'[1]Cuestionarios 6-10'!$AA$14</f>
        <v>3</v>
      </c>
      <c r="AH9" s="21">
        <f>'[1]Cuestionarios 6-10'!$AA$15</f>
        <v>4</v>
      </c>
      <c r="AI9" s="21">
        <f t="shared" si="7"/>
        <v>1</v>
      </c>
      <c r="AJ9" s="21" t="str">
        <f t="shared" si="15"/>
        <v>SI</v>
      </c>
      <c r="AK9" s="21"/>
      <c r="AL9" s="21"/>
      <c r="AM9" s="21"/>
      <c r="AN9" s="21">
        <f>'[1]Cuestionarios 6-10'!$AC$14</f>
        <v>3</v>
      </c>
      <c r="AO9" s="21">
        <f>'[1]Cuestionarios 6-10'!$AC$15</f>
        <v>3</v>
      </c>
      <c r="AP9" s="21">
        <f t="shared" si="9"/>
        <v>0</v>
      </c>
      <c r="AQ9" s="21" t="str">
        <f t="shared" si="10"/>
        <v>Sin Cambios</v>
      </c>
      <c r="AR9" s="21"/>
      <c r="AS9" s="21"/>
      <c r="AT9" s="21"/>
      <c r="AU9" s="21">
        <f>'[1]Cuestionarios 6-10'!$AE$14</f>
        <v>4</v>
      </c>
      <c r="AV9" s="21">
        <f>'[1]Cuestionarios 6-10'!$AE$15</f>
        <v>4</v>
      </c>
      <c r="AW9" s="21">
        <f t="shared" si="11"/>
        <v>0</v>
      </c>
      <c r="AX9" s="21" t="str">
        <f t="shared" si="12"/>
        <v>Sin Cambios</v>
      </c>
      <c r="AZ9" s="32" t="str">
        <f t="shared" si="13"/>
        <v>SIN IMPACTO</v>
      </c>
    </row>
    <row r="10" spans="1:56" ht="17.25" customHeight="1" x14ac:dyDescent="0.25">
      <c r="A10" s="23" t="str">
        <f>'[1]Cuestionarios 6-10'!$A$16</f>
        <v>1300102811</v>
      </c>
      <c r="B10" s="23">
        <f>'[1]Cuestionarios 6-10'!$B$16</f>
        <v>2</v>
      </c>
      <c r="C10" s="28">
        <f>'[1]Cuestionarios 6-10'!$C$16</f>
        <v>43692</v>
      </c>
      <c r="D10" s="23" t="str">
        <f>'[1]Cuestionarios 6-10'!$D$16</f>
        <v>MaD</v>
      </c>
      <c r="E10" s="2" t="str">
        <f>'[1]Cuestionarios 6-10'!$E$16</f>
        <v>Madrid Latina-Infancia</v>
      </c>
      <c r="F10" s="22">
        <f>'[1]Cuestionarios 6-10'!$L$16</f>
        <v>7.5</v>
      </c>
      <c r="G10" s="22">
        <f>'[1]Cuestionarios 6-10'!$L$17</f>
        <v>8.1666666666666643</v>
      </c>
      <c r="H10" s="22">
        <f t="shared" si="5"/>
        <v>0.6666666666666643</v>
      </c>
      <c r="I10" s="24" t="str">
        <f t="shared" si="0"/>
        <v>SI</v>
      </c>
      <c r="J10" s="22"/>
      <c r="K10" s="22"/>
      <c r="L10" s="22"/>
      <c r="M10" s="22">
        <f>'[1]Cuestionarios 6-10'!$U$16</f>
        <v>1.75</v>
      </c>
      <c r="N10" s="22">
        <f>'[1]Cuestionarios 6-10'!$U$17</f>
        <v>3</v>
      </c>
      <c r="O10" s="22">
        <f t="shared" si="1"/>
        <v>1.25</v>
      </c>
      <c r="P10" s="22" t="str">
        <f t="shared" si="14"/>
        <v>SI</v>
      </c>
      <c r="Q10" s="22"/>
      <c r="R10" s="22"/>
      <c r="S10" s="22"/>
      <c r="T10" s="21">
        <f>'[1]Cuestionarios 6-10'!$W$16</f>
        <v>90</v>
      </c>
      <c r="U10" s="21">
        <f>'[1]Cuestionarios 6-10'!$W$17</f>
        <v>90</v>
      </c>
      <c r="V10" s="21">
        <f t="shared" si="2"/>
        <v>0</v>
      </c>
      <c r="W10" s="21" t="str">
        <f t="shared" si="3"/>
        <v>Sin Cambios</v>
      </c>
      <c r="X10" s="21"/>
      <c r="Y10" s="21"/>
      <c r="Z10" s="21"/>
      <c r="AA10" s="21">
        <f>'[1]Cuestionarios 6-10'!$Y$16</f>
        <v>1</v>
      </c>
      <c r="AB10" s="21">
        <f>'[1]Cuestionarios 6-10'!$Y$17</f>
        <v>4</v>
      </c>
      <c r="AC10" s="21">
        <f t="shared" si="6"/>
        <v>3</v>
      </c>
      <c r="AD10" s="21" t="str">
        <f t="shared" si="4"/>
        <v>SI</v>
      </c>
      <c r="AE10" s="21"/>
      <c r="AF10" s="21"/>
      <c r="AG10" s="21">
        <f>'[1]Cuestionarios 6-10'!$AA$16</f>
        <v>2</v>
      </c>
      <c r="AH10" s="21">
        <f>'[1]Cuestionarios 6-10'!$AA$17</f>
        <v>3</v>
      </c>
      <c r="AI10" s="21">
        <f t="shared" si="7"/>
        <v>1</v>
      </c>
      <c r="AJ10" s="21" t="str">
        <f t="shared" si="15"/>
        <v>SI</v>
      </c>
      <c r="AK10" s="21"/>
      <c r="AL10" s="21"/>
      <c r="AM10" s="21"/>
      <c r="AN10" s="21">
        <f>'[1]Cuestionarios 6-10'!$AC$16</f>
        <v>0</v>
      </c>
      <c r="AO10" s="21">
        <f>'[1]Cuestionarios 6-10'!$AC$17</f>
        <v>1</v>
      </c>
      <c r="AP10" s="21">
        <f t="shared" si="9"/>
        <v>1</v>
      </c>
      <c r="AQ10" s="21" t="str">
        <f t="shared" si="10"/>
        <v>SI</v>
      </c>
      <c r="AR10" s="21"/>
      <c r="AS10" s="21"/>
      <c r="AT10" s="21"/>
      <c r="AU10" s="21">
        <f>'[1]Cuestionarios 6-10'!$AE$16</f>
        <v>2</v>
      </c>
      <c r="AV10" s="21">
        <f>'[1]Cuestionarios 6-10'!$AE$17</f>
        <v>3</v>
      </c>
      <c r="AW10" s="21">
        <f t="shared" si="11"/>
        <v>1</v>
      </c>
      <c r="AX10" s="21" t="str">
        <f t="shared" si="12"/>
        <v>SI</v>
      </c>
      <c r="AZ10" s="32" t="str">
        <f t="shared" si="13"/>
        <v>POSITIVO</v>
      </c>
    </row>
    <row r="11" spans="1:56" ht="18.75" customHeight="1" x14ac:dyDescent="0.25">
      <c r="A11" s="23" t="str">
        <f>'[1]Cuestionarios 6-10'!$A$18</f>
        <v>1300102911</v>
      </c>
      <c r="B11" s="23">
        <f>'[1]Cuestionarios 6-10'!$B$18</f>
        <v>1</v>
      </c>
      <c r="C11" s="28">
        <f>'[1]Cuestionarios 6-10'!$C$18</f>
        <v>43676</v>
      </c>
      <c r="D11" s="23" t="str">
        <f>'[1]Cuestionarios 6-10'!$D$18</f>
        <v>MaD</v>
      </c>
      <c r="E11" s="2" t="str">
        <f>'[1]Cuestionarios 6-10'!$E$18</f>
        <v>Madrid Latina-Infancia</v>
      </c>
      <c r="F11" s="22">
        <f>'[1]Cuestionarios 6-10'!$L$18</f>
        <v>8.4166666666666661</v>
      </c>
      <c r="G11" s="22">
        <f>'[1]Cuestionarios 6-10'!$L$19</f>
        <v>8.1666666666666696</v>
      </c>
      <c r="H11" s="22">
        <f t="shared" si="5"/>
        <v>-0.24999999999999645</v>
      </c>
      <c r="I11" s="24" t="str">
        <f t="shared" si="0"/>
        <v>NO</v>
      </c>
      <c r="J11" s="22"/>
      <c r="K11" s="22"/>
      <c r="L11" s="22"/>
      <c r="M11" s="22">
        <f>'[1]Cuestionarios 6-10'!$U$18</f>
        <v>2.9166666666666665</v>
      </c>
      <c r="N11" s="22">
        <f>'[1]Cuestionarios 6-10'!$U$19</f>
        <v>2.8333333333333335</v>
      </c>
      <c r="O11" s="22">
        <f t="shared" si="1"/>
        <v>-8.3333333333333037E-2</v>
      </c>
      <c r="P11" s="22" t="str">
        <f t="shared" si="14"/>
        <v>NO</v>
      </c>
      <c r="Q11" s="22"/>
      <c r="R11" s="22"/>
      <c r="S11" s="22"/>
      <c r="T11" s="21">
        <f>'[1]Cuestionarios 6-10'!$W$18</f>
        <v>150</v>
      </c>
      <c r="U11" s="21">
        <f>'[1]Cuestionarios 6-10'!$W$19</f>
        <v>200</v>
      </c>
      <c r="V11" s="21">
        <f t="shared" si="2"/>
        <v>50</v>
      </c>
      <c r="W11" s="21" t="str">
        <f t="shared" si="3"/>
        <v>NO</v>
      </c>
      <c r="X11" s="21"/>
      <c r="Y11" s="21"/>
      <c r="Z11" s="21"/>
      <c r="AA11" s="21">
        <f>'[1]Cuestionarios 6-10'!$Y$18</f>
        <v>1</v>
      </c>
      <c r="AB11" s="21">
        <f>'[1]Cuestionarios 6-10'!$Y$19</f>
        <v>1</v>
      </c>
      <c r="AC11" s="21">
        <f t="shared" si="6"/>
        <v>0</v>
      </c>
      <c r="AD11" s="21" t="str">
        <f t="shared" si="4"/>
        <v>Sin Cambios</v>
      </c>
      <c r="AE11" s="21"/>
      <c r="AF11" s="21"/>
      <c r="AG11" s="21">
        <f>'[1]Cuestionarios 6-10'!$AA$18</f>
        <v>3</v>
      </c>
      <c r="AH11" s="21">
        <f>'[1]Cuestionarios 6-10'!$AA$19</f>
        <v>3</v>
      </c>
      <c r="AI11" s="21">
        <f t="shared" si="7"/>
        <v>0</v>
      </c>
      <c r="AJ11" s="21" t="str">
        <f t="shared" si="15"/>
        <v>Sin Cambios</v>
      </c>
      <c r="AK11" s="21"/>
      <c r="AL11" s="21"/>
      <c r="AM11" s="21"/>
      <c r="AN11" s="21">
        <f>'[1]Cuestionarios 6-10'!$AC$18</f>
        <v>3</v>
      </c>
      <c r="AO11" s="21">
        <f>'[1]Cuestionarios 6-10'!$AC$19</f>
        <v>2</v>
      </c>
      <c r="AP11" s="21">
        <f t="shared" si="9"/>
        <v>-1</v>
      </c>
      <c r="AQ11" s="21" t="str">
        <f t="shared" si="10"/>
        <v>NO</v>
      </c>
      <c r="AR11" s="21"/>
      <c r="AS11" s="21"/>
      <c r="AT11" s="21"/>
      <c r="AU11" s="21">
        <f>'[1]Cuestionarios 6-10'!$AE$18</f>
        <v>3</v>
      </c>
      <c r="AV11" s="21">
        <f>'[1]Cuestionarios 6-10'!$AE$19</f>
        <v>3</v>
      </c>
      <c r="AW11" s="21">
        <f t="shared" si="11"/>
        <v>0</v>
      </c>
      <c r="AX11" s="21" t="str">
        <f t="shared" si="12"/>
        <v>Sin Cambios</v>
      </c>
      <c r="AZ11" s="32" t="str">
        <f t="shared" si="13"/>
        <v>SIN IMPACTO</v>
      </c>
    </row>
    <row r="12" spans="1:56" ht="18" customHeight="1" x14ac:dyDescent="0.25">
      <c r="A12" s="23" t="str">
        <f>'[1]Cuestionarios 6-10'!$A$20</f>
        <v>1300103011</v>
      </c>
      <c r="B12" s="23">
        <f>'[1]Cuestionarios 6-10'!$B$20</f>
        <v>2</v>
      </c>
      <c r="C12" s="28">
        <f>'[1]Cuestionarios 6-10'!$C$20</f>
        <v>43661</v>
      </c>
      <c r="D12" s="23" t="str">
        <f>'[1]Cuestionarios 6-10'!$D$20</f>
        <v>MaD</v>
      </c>
      <c r="E12" s="2" t="str">
        <f>'[1]Cuestionarios 6-10'!$E$20</f>
        <v>Madrid Latina-Infancia</v>
      </c>
      <c r="F12" s="22">
        <f>'[1]Cuestionarios 6-10'!$L$20</f>
        <v>8.4999999999999982</v>
      </c>
      <c r="G12" s="22">
        <f>'[1]Cuestionarios 6-10'!$L$21</f>
        <v>8.25</v>
      </c>
      <c r="H12" s="22">
        <f t="shared" si="5"/>
        <v>-0.24999999999999822</v>
      </c>
      <c r="I12" s="24" t="str">
        <f t="shared" si="0"/>
        <v>NO</v>
      </c>
      <c r="J12" s="22"/>
      <c r="K12" s="22"/>
      <c r="L12" s="22"/>
      <c r="M12" s="22">
        <f>'[1]Cuestionarios 6-10'!$U$20</f>
        <v>5.666666666666667</v>
      </c>
      <c r="N12" s="22">
        <f>'[1]Cuestionarios 6-10'!$U$21</f>
        <v>4.75</v>
      </c>
      <c r="O12" s="22">
        <f t="shared" si="1"/>
        <v>-0.91666666666666696</v>
      </c>
      <c r="P12" s="22" t="str">
        <f t="shared" si="14"/>
        <v>NO</v>
      </c>
      <c r="Q12" s="22"/>
      <c r="R12" s="22"/>
      <c r="S12" s="22"/>
      <c r="T12" s="21">
        <f>'[1]Cuestionarios 6-10'!$W$20</f>
        <v>90</v>
      </c>
      <c r="U12" s="21">
        <f>'[1]Cuestionarios 6-10'!$W$21</f>
        <v>150</v>
      </c>
      <c r="V12" s="21">
        <f t="shared" si="2"/>
        <v>60</v>
      </c>
      <c r="W12" s="21" t="s">
        <v>35</v>
      </c>
      <c r="X12" s="21"/>
      <c r="Y12" s="21"/>
      <c r="Z12" s="21"/>
      <c r="AA12" s="21">
        <f>'[1]Cuestionarios 6-10'!$Y$20</f>
        <v>0</v>
      </c>
      <c r="AB12" s="21">
        <f>'[1]Cuestionarios 6-10'!$Y$21</f>
        <v>0</v>
      </c>
      <c r="AC12" s="21">
        <f t="shared" si="6"/>
        <v>0</v>
      </c>
      <c r="AD12" s="21" t="str">
        <f t="shared" si="4"/>
        <v>Sin Cambios</v>
      </c>
      <c r="AE12" s="21"/>
      <c r="AF12" s="21"/>
      <c r="AG12" s="21">
        <f>'[1]Cuestionarios 6-10'!$AA$20</f>
        <v>2</v>
      </c>
      <c r="AH12" s="21">
        <f>'[1]Cuestionarios 6-10'!$AA$21</f>
        <v>2</v>
      </c>
      <c r="AI12" s="21">
        <f t="shared" si="7"/>
        <v>0</v>
      </c>
      <c r="AJ12" s="21" t="str">
        <f t="shared" si="15"/>
        <v>Sin Cambios</v>
      </c>
      <c r="AK12" s="21"/>
      <c r="AL12" s="21"/>
      <c r="AM12" s="21"/>
      <c r="AN12" s="21">
        <f>'[1]Cuestionarios 6-10'!$AC$20</f>
        <v>2</v>
      </c>
      <c r="AO12" s="21">
        <f>'[1]Cuestionarios 6-10'!$AC$21</f>
        <v>1</v>
      </c>
      <c r="AP12" s="21">
        <f t="shared" si="9"/>
        <v>-1</v>
      </c>
      <c r="AQ12" s="21" t="str">
        <f t="shared" si="10"/>
        <v>NO</v>
      </c>
      <c r="AR12" s="21"/>
      <c r="AS12" s="21"/>
      <c r="AT12" s="21"/>
      <c r="AU12" s="21">
        <f>'[1]Cuestionarios 6-10'!$AE$20</f>
        <v>3</v>
      </c>
      <c r="AV12" s="21">
        <f>'[1]Cuestionarios 6-10'!$AE$21</f>
        <v>2</v>
      </c>
      <c r="AW12" s="21">
        <f t="shared" si="11"/>
        <v>-1</v>
      </c>
      <c r="AX12" s="21" t="str">
        <f>IF(AW12&gt;0,"SI",IF(AW12&lt;0, "NO", "Sin Cambios"))</f>
        <v>NO</v>
      </c>
      <c r="AZ12" s="32" t="str">
        <f t="shared" si="13"/>
        <v>SIN IMPACTO</v>
      </c>
    </row>
    <row r="13" spans="1:56" ht="15.75" customHeight="1" x14ac:dyDescent="0.25">
      <c r="A13" s="23" t="str">
        <f>'[1]Cuestionarios 6-10'!$A$22</f>
        <v>1300103111</v>
      </c>
      <c r="B13" s="23">
        <f>'[1]Cuestionarios 6-10'!$B$22</f>
        <v>1</v>
      </c>
      <c r="C13" s="28">
        <f>'[1]Cuestionarios 6-10'!$C$22</f>
        <v>43646</v>
      </c>
      <c r="D13" s="23" t="str">
        <f>'[1]Cuestionarios 6-10'!$D$22</f>
        <v>MaD</v>
      </c>
      <c r="E13" s="2" t="str">
        <f>'[1]Cuestionarios 6-10'!$E$22</f>
        <v>Madrid Latina-Infancia</v>
      </c>
      <c r="F13" s="22">
        <f>'[1]Cuestionarios 6-10'!$L$22</f>
        <v>7.2499999999999982</v>
      </c>
      <c r="G13" s="22">
        <f>'[1]Cuestionarios 6-10'!$L$23</f>
        <v>7.9999999999999982</v>
      </c>
      <c r="H13" s="22">
        <f t="shared" si="5"/>
        <v>0.75</v>
      </c>
      <c r="I13" s="24" t="str">
        <f t="shared" si="0"/>
        <v>SI</v>
      </c>
      <c r="J13" s="22"/>
      <c r="K13" s="22"/>
      <c r="L13" s="22"/>
      <c r="M13" s="22">
        <f>'[1]Cuestionarios 6-10'!$U$22</f>
        <v>2.5</v>
      </c>
      <c r="N13" s="22">
        <f>'[1]Cuestionarios 6-10'!$U$23</f>
        <v>3.4166666666666665</v>
      </c>
      <c r="O13" s="22">
        <f t="shared" si="1"/>
        <v>0.91666666666666652</v>
      </c>
      <c r="P13" s="22" t="str">
        <f t="shared" si="14"/>
        <v>SI</v>
      </c>
      <c r="Q13" s="22"/>
      <c r="R13" s="22"/>
      <c r="S13" s="22"/>
      <c r="T13" s="21">
        <f>'[1]Cuestionarios 6-10'!$W$22</f>
        <v>45</v>
      </c>
      <c r="U13" s="21">
        <f>'[1]Cuestionarios 6-10'!$W$23</f>
        <v>45</v>
      </c>
      <c r="V13" s="21">
        <f t="shared" si="2"/>
        <v>0</v>
      </c>
      <c r="W13" s="21" t="str">
        <f t="shared" ref="W13:W20" si="16">IF(V13&lt;0,"SI",IF(V13&gt;0, "NO", "Sin Cambios"))</f>
        <v>Sin Cambios</v>
      </c>
      <c r="X13" s="21"/>
      <c r="Y13" s="21"/>
      <c r="Z13" s="21"/>
      <c r="AA13" s="21">
        <f>'[1]Cuestionarios 6-10'!$Y$22</f>
        <v>1</v>
      </c>
      <c r="AB13" s="21">
        <f>'[1]Cuestionarios 6-10'!$Y$23</f>
        <v>2</v>
      </c>
      <c r="AC13" s="21">
        <f t="shared" si="6"/>
        <v>1</v>
      </c>
      <c r="AD13" s="21" t="str">
        <f t="shared" si="4"/>
        <v>SI</v>
      </c>
      <c r="AE13" s="21"/>
      <c r="AF13" s="21"/>
      <c r="AG13" s="21">
        <f>'[1]Cuestionarios 6-10'!$AA$22</f>
        <v>1</v>
      </c>
      <c r="AH13" s="21">
        <f>'[1]Cuestionarios 6-10'!$AA$23</f>
        <v>3</v>
      </c>
      <c r="AI13" s="21">
        <f t="shared" si="7"/>
        <v>2</v>
      </c>
      <c r="AJ13" s="21" t="str">
        <f t="shared" si="15"/>
        <v>SI</v>
      </c>
      <c r="AK13" s="21"/>
      <c r="AL13" s="21"/>
      <c r="AM13" s="21"/>
      <c r="AN13" s="21">
        <f>'[1]Cuestionarios 6-10'!$AC$22</f>
        <v>3</v>
      </c>
      <c r="AO13" s="21">
        <f>'[1]Cuestionarios 6-10'!$AC$23</f>
        <v>4</v>
      </c>
      <c r="AP13" s="21">
        <f t="shared" si="9"/>
        <v>1</v>
      </c>
      <c r="AQ13" s="21" t="str">
        <f t="shared" si="10"/>
        <v>SI</v>
      </c>
      <c r="AR13" s="21"/>
      <c r="AS13" s="21"/>
      <c r="AT13" s="21"/>
      <c r="AU13" s="21">
        <f>'[1]Cuestionarios 6-10'!$AE$22</f>
        <v>2</v>
      </c>
      <c r="AV13" s="21">
        <f>'[1]Cuestionarios 6-10'!$AE$23</f>
        <v>3</v>
      </c>
      <c r="AW13" s="21">
        <f t="shared" si="11"/>
        <v>1</v>
      </c>
      <c r="AX13" s="21" t="str">
        <f t="shared" si="12"/>
        <v>SI</v>
      </c>
      <c r="AZ13" s="32" t="str">
        <f t="shared" si="13"/>
        <v>POSITIVO</v>
      </c>
    </row>
    <row r="14" spans="1:56" ht="15.75" customHeight="1" x14ac:dyDescent="0.25">
      <c r="A14" s="23" t="str">
        <f>'[1]Cuestionarios 6-10'!$A$24</f>
        <v>1300103211</v>
      </c>
      <c r="B14" s="23">
        <f>'[1]Cuestionarios 6-10'!$B$24</f>
        <v>2</v>
      </c>
      <c r="C14" s="28">
        <f>'[1]Cuestionarios 6-10'!$C$24</f>
        <v>43631</v>
      </c>
      <c r="D14" s="23" t="str">
        <f>'[1]Cuestionarios 6-10'!$D$24</f>
        <v>MaD</v>
      </c>
      <c r="E14" s="2" t="str">
        <f>'[1]Cuestionarios 6-10'!$E$24</f>
        <v>Madrid Latina-Infancia</v>
      </c>
      <c r="F14" s="22">
        <f>'[1]Cuestionarios 6-10'!$L$24</f>
        <v>8.25</v>
      </c>
      <c r="G14" s="22">
        <f>'[1]Cuestionarios 6-10'!$L$25</f>
        <v>8.8333333333333339</v>
      </c>
      <c r="H14" s="22">
        <f t="shared" si="5"/>
        <v>0.58333333333333393</v>
      </c>
      <c r="I14" s="24" t="str">
        <f t="shared" si="0"/>
        <v>SI</v>
      </c>
      <c r="J14" s="22"/>
      <c r="K14" s="22"/>
      <c r="L14" s="22"/>
      <c r="M14" s="22">
        <f>'[1]Cuestionarios 6-10'!$U$24</f>
        <v>2.8333333333333335</v>
      </c>
      <c r="N14" s="22">
        <f>'[1]Cuestionarios 6-10'!$U$25</f>
        <v>3.6666666666666665</v>
      </c>
      <c r="O14" s="22">
        <f t="shared" si="1"/>
        <v>0.83333333333333304</v>
      </c>
      <c r="P14" s="22" t="str">
        <f t="shared" si="14"/>
        <v>SI</v>
      </c>
      <c r="Q14" s="22"/>
      <c r="R14" s="22"/>
      <c r="S14" s="22"/>
      <c r="T14" s="21">
        <f>'[1]Cuestionarios 6-10'!$W$24</f>
        <v>200</v>
      </c>
      <c r="U14" s="21">
        <f>'[1]Cuestionarios 6-10'!$W$25</f>
        <v>150</v>
      </c>
      <c r="V14" s="21">
        <f t="shared" si="2"/>
        <v>-50</v>
      </c>
      <c r="W14" s="21" t="str">
        <f t="shared" si="16"/>
        <v>SI</v>
      </c>
      <c r="X14" s="21"/>
      <c r="Y14" s="21"/>
      <c r="Z14" s="21"/>
      <c r="AA14" s="21">
        <f>'[1]Cuestionarios 6-10'!$Y$24</f>
        <v>1</v>
      </c>
      <c r="AB14" s="21">
        <f>'[1]Cuestionarios 6-10'!$Y$25</f>
        <v>2</v>
      </c>
      <c r="AC14" s="21">
        <f t="shared" si="6"/>
        <v>1</v>
      </c>
      <c r="AD14" s="21" t="str">
        <f t="shared" si="4"/>
        <v>SI</v>
      </c>
      <c r="AE14" s="21"/>
      <c r="AF14" s="21"/>
      <c r="AG14" s="21">
        <f>'[1]Cuestionarios 6-10'!$AA$24</f>
        <v>3</v>
      </c>
      <c r="AH14" s="21">
        <f>'[1]Cuestionarios 6-10'!$AA$25</f>
        <v>4</v>
      </c>
      <c r="AI14" s="21">
        <f t="shared" si="7"/>
        <v>1</v>
      </c>
      <c r="AJ14" s="21" t="str">
        <f t="shared" si="15"/>
        <v>SI</v>
      </c>
      <c r="AK14" s="21"/>
      <c r="AL14" s="21"/>
      <c r="AM14" s="21"/>
      <c r="AN14" s="21">
        <f>'[1]Cuestionarios 6-10'!$AC$24</f>
        <v>3</v>
      </c>
      <c r="AO14" s="21">
        <f>'[1]Cuestionarios 6-10'!$AC$25</f>
        <v>4</v>
      </c>
      <c r="AP14" s="21">
        <f t="shared" si="9"/>
        <v>1</v>
      </c>
      <c r="AQ14" s="21" t="str">
        <f t="shared" si="10"/>
        <v>SI</v>
      </c>
      <c r="AR14" s="21"/>
      <c r="AS14" s="21"/>
      <c r="AT14" s="21"/>
      <c r="AU14" s="21">
        <f>'[1]Cuestionarios 6-10'!$AE$24</f>
        <v>3</v>
      </c>
      <c r="AV14" s="21">
        <f>'[1]Cuestionarios 6-10'!$AE$25</f>
        <v>4</v>
      </c>
      <c r="AW14" s="21">
        <f t="shared" si="11"/>
        <v>1</v>
      </c>
      <c r="AX14" s="21" t="str">
        <f t="shared" si="12"/>
        <v>SI</v>
      </c>
      <c r="AZ14" s="32" t="str">
        <f t="shared" si="13"/>
        <v>POSITIVO</v>
      </c>
    </row>
    <row r="15" spans="1:56" ht="17.25" customHeight="1" x14ac:dyDescent="0.25">
      <c r="A15" s="23" t="str">
        <f>'[1]Cuestionarios 6-10'!$A$26</f>
        <v>1300103311</v>
      </c>
      <c r="B15" s="23">
        <f>'[1]Cuestionarios 6-10'!$B$26</f>
        <v>1</v>
      </c>
      <c r="C15" s="28">
        <f>'[1]Cuestionarios 6-10'!$C$26</f>
        <v>43615</v>
      </c>
      <c r="D15" s="23" t="str">
        <f>'[1]Cuestionarios 6-10'!$D$26</f>
        <v>MaD</v>
      </c>
      <c r="E15" s="2" t="str">
        <f>'[1]Cuestionarios 6-10'!$E$26</f>
        <v>Madrid Latina-Infancia</v>
      </c>
      <c r="F15" s="22">
        <f>'[1]Cuestionarios 6-10'!$L$26</f>
        <v>8.4166666666666661</v>
      </c>
      <c r="G15" s="22">
        <f>'[1]Cuestionarios 6-10'!$L$27</f>
        <v>8.9166666666666696</v>
      </c>
      <c r="H15" s="22">
        <f t="shared" si="5"/>
        <v>0.50000000000000355</v>
      </c>
      <c r="I15" s="24" t="str">
        <f t="shared" si="0"/>
        <v>SI</v>
      </c>
      <c r="J15" s="22"/>
      <c r="K15" s="22"/>
      <c r="L15" s="22"/>
      <c r="M15" s="22">
        <f>'[1]Cuestionarios 6-10'!$U$26</f>
        <v>2.1666666666666665</v>
      </c>
      <c r="N15" s="22">
        <f>'[1]Cuestionarios 6-10'!$U$27</f>
        <v>3.6666666666666665</v>
      </c>
      <c r="O15" s="22">
        <f t="shared" si="1"/>
        <v>1.5</v>
      </c>
      <c r="P15" s="22" t="str">
        <f t="shared" si="14"/>
        <v>SI</v>
      </c>
      <c r="Q15" s="22"/>
      <c r="R15" s="22"/>
      <c r="S15" s="22"/>
      <c r="T15" s="21">
        <f>'[1]Cuestionarios 6-10'!$W$26</f>
        <v>150</v>
      </c>
      <c r="U15" s="21">
        <f>'[1]Cuestionarios 6-10'!$W$27</f>
        <v>200</v>
      </c>
      <c r="V15" s="21">
        <f t="shared" si="2"/>
        <v>50</v>
      </c>
      <c r="W15" s="21" t="str">
        <f t="shared" si="16"/>
        <v>NO</v>
      </c>
      <c r="X15" s="21"/>
      <c r="Y15" s="21"/>
      <c r="Z15" s="21"/>
      <c r="AA15" s="21">
        <f>'[1]Cuestionarios 6-10'!$Y$26</f>
        <v>0</v>
      </c>
      <c r="AB15" s="21">
        <f>'[1]Cuestionarios 6-10'!$Y$27</f>
        <v>1</v>
      </c>
      <c r="AC15" s="21">
        <f t="shared" si="6"/>
        <v>1</v>
      </c>
      <c r="AD15" s="21" t="str">
        <f t="shared" si="4"/>
        <v>SI</v>
      </c>
      <c r="AE15" s="21"/>
      <c r="AF15" s="21"/>
      <c r="AG15" s="21">
        <f>'[1]Cuestionarios 6-10'!$AA$26</f>
        <v>2</v>
      </c>
      <c r="AH15" s="21">
        <f>'[1]Cuestionarios 6-10'!$AA$27</f>
        <v>3</v>
      </c>
      <c r="AI15" s="21">
        <f t="shared" si="7"/>
        <v>1</v>
      </c>
      <c r="AJ15" s="21" t="str">
        <f t="shared" si="15"/>
        <v>SI</v>
      </c>
      <c r="AK15" s="21"/>
      <c r="AL15" s="21"/>
      <c r="AM15" s="21"/>
      <c r="AN15" s="21">
        <f>'[1]Cuestionarios 6-10'!$AC$26</f>
        <v>2</v>
      </c>
      <c r="AO15" s="21">
        <f>'[1]Cuestionarios 6-10'!$AC$27</f>
        <v>3</v>
      </c>
      <c r="AP15" s="21">
        <f t="shared" si="9"/>
        <v>1</v>
      </c>
      <c r="AQ15" s="21" t="str">
        <f t="shared" si="10"/>
        <v>SI</v>
      </c>
      <c r="AR15" s="21"/>
      <c r="AS15" s="21"/>
      <c r="AT15" s="21"/>
      <c r="AU15" s="21">
        <f>'[1]Cuestionarios 6-10'!$AE$26</f>
        <v>3</v>
      </c>
      <c r="AV15" s="21">
        <f>'[1]Cuestionarios 6-10'!$AE$27</f>
        <v>4</v>
      </c>
      <c r="AW15" s="21">
        <f t="shared" si="11"/>
        <v>1</v>
      </c>
      <c r="AX15" s="21" t="s">
        <v>36</v>
      </c>
      <c r="AZ15" s="32" t="str">
        <f t="shared" si="13"/>
        <v>POSITIVO</v>
      </c>
    </row>
    <row r="16" spans="1:56" ht="18" customHeight="1" x14ac:dyDescent="0.25">
      <c r="A16" s="23" t="str">
        <f>'[1]Cuestionarios 6-10'!$A$28</f>
        <v>1300103411</v>
      </c>
      <c r="B16" s="23">
        <f>'[1]Cuestionarios 6-10'!$B$28</f>
        <v>2</v>
      </c>
      <c r="C16" s="28">
        <f>'[1]Cuestionarios 6-10'!$C$28</f>
        <v>43600</v>
      </c>
      <c r="D16" s="23" t="str">
        <f>'[1]Cuestionarios 6-10'!$D$28</f>
        <v>MaD</v>
      </c>
      <c r="E16" s="2" t="str">
        <f>'[1]Cuestionarios 6-10'!$E$28</f>
        <v>Madrid Latina-Infancia</v>
      </c>
      <c r="F16" s="22">
        <f>'[1]Cuestionarios 6-10'!$L$28</f>
        <v>8.1666666666666696</v>
      </c>
      <c r="G16" s="22">
        <f>'[1]Cuestionarios 6-10'!$L$29</f>
        <v>8.5000000000000018</v>
      </c>
      <c r="H16" s="22">
        <f t="shared" si="5"/>
        <v>0.33333333333333215</v>
      </c>
      <c r="I16" s="24" t="str">
        <f t="shared" si="0"/>
        <v>SI</v>
      </c>
      <c r="J16" s="22"/>
      <c r="K16" s="22"/>
      <c r="L16" s="22"/>
      <c r="M16" s="22">
        <f>'[1]Cuestionarios 6-10'!$U$28</f>
        <v>6.166666666666667</v>
      </c>
      <c r="N16" s="22">
        <f>'[1]Cuestionarios 6-10'!$U$29</f>
        <v>6.333333333333333</v>
      </c>
      <c r="O16" s="22">
        <f t="shared" si="1"/>
        <v>0.16666666666666607</v>
      </c>
      <c r="P16" s="22" t="str">
        <f t="shared" si="14"/>
        <v>SI</v>
      </c>
      <c r="Q16" s="22"/>
      <c r="R16" s="22"/>
      <c r="S16" s="22"/>
      <c r="T16" s="21">
        <f>'[1]Cuestionarios 6-10'!$W$28</f>
        <v>90</v>
      </c>
      <c r="U16" s="21">
        <f>'[1]Cuestionarios 6-10'!$W$29</f>
        <v>90</v>
      </c>
      <c r="V16" s="21">
        <f t="shared" si="2"/>
        <v>0</v>
      </c>
      <c r="W16" s="21" t="str">
        <f t="shared" si="16"/>
        <v>Sin Cambios</v>
      </c>
      <c r="X16" s="21"/>
      <c r="Y16" s="21"/>
      <c r="Z16" s="21"/>
      <c r="AA16" s="21">
        <f>'[1]Cuestionarios 6-10'!$Y$28</f>
        <v>2</v>
      </c>
      <c r="AB16" s="21">
        <f>'[1]Cuestionarios 6-10'!$Y$29</f>
        <v>2</v>
      </c>
      <c r="AC16" s="21">
        <f t="shared" si="6"/>
        <v>0</v>
      </c>
      <c r="AD16" s="21" t="str">
        <f t="shared" si="4"/>
        <v>Sin Cambios</v>
      </c>
      <c r="AE16" s="21"/>
      <c r="AF16" s="21"/>
      <c r="AG16" s="21">
        <f>'[1]Cuestionarios 6-10'!$AA$28</f>
        <v>2</v>
      </c>
      <c r="AH16" s="21">
        <f>'[1]Cuestionarios 6-10'!$AA$29</f>
        <v>2</v>
      </c>
      <c r="AI16" s="21">
        <f t="shared" si="7"/>
        <v>0</v>
      </c>
      <c r="AJ16" s="21" t="str">
        <f t="shared" si="15"/>
        <v>Sin Cambios</v>
      </c>
      <c r="AK16" s="21"/>
      <c r="AL16" s="21"/>
      <c r="AM16" s="21"/>
      <c r="AN16" s="21">
        <f>'[1]Cuestionarios 6-10'!$AC$28</f>
        <v>4</v>
      </c>
      <c r="AO16" s="21">
        <f>'[1]Cuestionarios 6-10'!$AC$29</f>
        <v>4</v>
      </c>
      <c r="AP16" s="21">
        <f t="shared" si="9"/>
        <v>0</v>
      </c>
      <c r="AQ16" s="21" t="str">
        <f t="shared" si="10"/>
        <v>Sin Cambios</v>
      </c>
      <c r="AR16" s="21"/>
      <c r="AS16" s="21"/>
      <c r="AT16" s="21"/>
      <c r="AU16" s="21">
        <f>'[1]Cuestionarios 6-10'!$AE$28</f>
        <v>2</v>
      </c>
      <c r="AV16" s="21">
        <f>'[1]Cuestionarios 6-10'!$AE$29</f>
        <v>3</v>
      </c>
      <c r="AW16" s="21">
        <f t="shared" si="11"/>
        <v>1</v>
      </c>
      <c r="AX16" s="21" t="str">
        <f t="shared" si="12"/>
        <v>SI</v>
      </c>
      <c r="AZ16" s="32" t="str">
        <f t="shared" si="13"/>
        <v>POSITIVO</v>
      </c>
    </row>
    <row r="17" spans="1:52" ht="18.75" customHeight="1" x14ac:dyDescent="0.25">
      <c r="A17" s="23" t="str">
        <f>'[1]Cuestionarios 6-10'!$A$30</f>
        <v>1300103511</v>
      </c>
      <c r="B17" s="23">
        <f>'[1]Cuestionarios 6-10'!$B$30</f>
        <v>1</v>
      </c>
      <c r="C17" s="28">
        <f>'[1]Cuestionarios 6-10'!$C$30</f>
        <v>43585</v>
      </c>
      <c r="D17" s="23" t="str">
        <f>'[1]Cuestionarios 6-10'!$D$30</f>
        <v>MaD</v>
      </c>
      <c r="E17" s="2" t="str">
        <f>'[1]Cuestionarios 6-10'!$E$30</f>
        <v>Madrid Latina-Infancia</v>
      </c>
      <c r="F17" s="22">
        <f>'[1]Cuestionarios 6-10'!$L$30</f>
        <v>7.1666666666666652</v>
      </c>
      <c r="G17" s="22">
        <f>'[1]Cuestionarios 6-10'!$L$31</f>
        <v>8.0833333333333339</v>
      </c>
      <c r="H17" s="22">
        <f t="shared" si="5"/>
        <v>0.91666666666666874</v>
      </c>
      <c r="I17" s="24" t="str">
        <f t="shared" si="0"/>
        <v>SI</v>
      </c>
      <c r="J17" s="22"/>
      <c r="K17" s="22"/>
      <c r="L17" s="22"/>
      <c r="M17" s="22">
        <f>'[1]Cuestionarios 6-10'!$U$30</f>
        <v>2.5</v>
      </c>
      <c r="N17" s="22">
        <f>'[1]Cuestionarios 6-10'!$U$31</f>
        <v>3.0833333333333335</v>
      </c>
      <c r="O17" s="22">
        <f t="shared" si="1"/>
        <v>0.58333333333333348</v>
      </c>
      <c r="P17" s="22" t="str">
        <f t="shared" si="14"/>
        <v>SI</v>
      </c>
      <c r="Q17" s="22"/>
      <c r="R17" s="22"/>
      <c r="S17" s="22"/>
      <c r="T17" s="21">
        <f>'[1]Cuestionarios 6-10'!$W$30</f>
        <v>200</v>
      </c>
      <c r="U17" s="21">
        <f>'[1]Cuestionarios 6-10'!$W$31</f>
        <v>150</v>
      </c>
      <c r="V17" s="21">
        <f t="shared" si="2"/>
        <v>-50</v>
      </c>
      <c r="W17" s="21" t="str">
        <f t="shared" si="16"/>
        <v>SI</v>
      </c>
      <c r="X17" s="21"/>
      <c r="Y17" s="21"/>
      <c r="Z17" s="21"/>
      <c r="AA17" s="21">
        <f>'[1]Cuestionarios 6-10'!$Y$30</f>
        <v>1</v>
      </c>
      <c r="AB17" s="21">
        <f>'[1]Cuestionarios 6-10'!$Y$31</f>
        <v>1</v>
      </c>
      <c r="AC17" s="21">
        <f t="shared" si="6"/>
        <v>0</v>
      </c>
      <c r="AD17" s="21" t="str">
        <f t="shared" si="4"/>
        <v>Sin Cambios</v>
      </c>
      <c r="AE17" s="21"/>
      <c r="AF17" s="21"/>
      <c r="AG17" s="21">
        <f>'[1]Cuestionarios 6-10'!$AA$30</f>
        <v>1</v>
      </c>
      <c r="AH17" s="21">
        <f>'[1]Cuestionarios 6-10'!$AA$31</f>
        <v>3</v>
      </c>
      <c r="AI17" s="21">
        <f t="shared" si="7"/>
        <v>2</v>
      </c>
      <c r="AJ17" s="21" t="str">
        <f t="shared" si="15"/>
        <v>SI</v>
      </c>
      <c r="AK17" s="21"/>
      <c r="AL17" s="21"/>
      <c r="AM17" s="21"/>
      <c r="AN17" s="21">
        <f>'[1]Cuestionarios 6-10'!$AC$30</f>
        <v>1</v>
      </c>
      <c r="AO17" s="21">
        <f>'[1]Cuestionarios 6-10'!$AC$31</f>
        <v>2</v>
      </c>
      <c r="AP17" s="21">
        <f t="shared" si="9"/>
        <v>1</v>
      </c>
      <c r="AQ17" s="21" t="str">
        <f t="shared" si="10"/>
        <v>SI</v>
      </c>
      <c r="AR17" s="21"/>
      <c r="AS17" s="21"/>
      <c r="AT17" s="21"/>
      <c r="AU17" s="21">
        <f>'[1]Cuestionarios 6-10'!$AE$30</f>
        <v>1</v>
      </c>
      <c r="AV17" s="21">
        <f>'[1]Cuestionarios 6-10'!$AE$31</f>
        <v>3</v>
      </c>
      <c r="AW17" s="21">
        <f t="shared" si="11"/>
        <v>2</v>
      </c>
      <c r="AX17" s="21" t="str">
        <f t="shared" si="12"/>
        <v>SI</v>
      </c>
      <c r="AZ17" s="32" t="str">
        <f t="shared" si="13"/>
        <v>POSITIVO</v>
      </c>
    </row>
    <row r="18" spans="1:52" ht="14.25" customHeight="1" x14ac:dyDescent="0.25">
      <c r="A18" s="23" t="str">
        <f>'[1]Cuestionarios 6-10'!$A$32</f>
        <v>1300103711</v>
      </c>
      <c r="B18" s="23">
        <f>'[1]Cuestionarios 6-10'!$B$32</f>
        <v>1</v>
      </c>
      <c r="C18" s="28">
        <f>'[1]Cuestionarios 6-10'!$C$32</f>
        <v>43554</v>
      </c>
      <c r="D18" s="23" t="str">
        <f>'[1]Cuestionarios 6-10'!$D$32</f>
        <v>MaD</v>
      </c>
      <c r="E18" s="2" t="str">
        <f>'[1]Cuestionarios 6-10'!$E$32</f>
        <v>Madrid Latina-Infancia</v>
      </c>
      <c r="F18" s="22">
        <f>'[1]Cuestionarios 6-10'!$L$32</f>
        <v>8.5000000000000018</v>
      </c>
      <c r="G18" s="22">
        <f>'[1]Cuestionarios 6-10'!$L$33</f>
        <v>8.25</v>
      </c>
      <c r="H18" s="22">
        <f t="shared" si="5"/>
        <v>-0.25000000000000178</v>
      </c>
      <c r="I18" s="24" t="str">
        <f t="shared" si="0"/>
        <v>NO</v>
      </c>
      <c r="J18" s="22"/>
      <c r="K18" s="22"/>
      <c r="L18" s="22"/>
      <c r="M18" s="22">
        <f>'[1]Cuestionarios 6-10'!$U$32</f>
        <v>4</v>
      </c>
      <c r="N18" s="22">
        <f>'[1]Cuestionarios 6-10'!$U$33</f>
        <v>3.75</v>
      </c>
      <c r="O18" s="22">
        <f t="shared" si="1"/>
        <v>-0.25</v>
      </c>
      <c r="P18" s="22" t="str">
        <f t="shared" si="14"/>
        <v>NO</v>
      </c>
      <c r="Q18" s="22"/>
      <c r="R18" s="22"/>
      <c r="S18" s="22"/>
      <c r="T18" s="21">
        <f>'[1]Cuestionarios 6-10'!$W$32</f>
        <v>45</v>
      </c>
      <c r="U18" s="21">
        <f>'[1]Cuestionarios 6-10'!$W$33</f>
        <v>90</v>
      </c>
      <c r="V18" s="21">
        <f t="shared" si="2"/>
        <v>45</v>
      </c>
      <c r="W18" s="21" t="str">
        <f t="shared" si="16"/>
        <v>NO</v>
      </c>
      <c r="X18" s="21"/>
      <c r="Y18" s="21"/>
      <c r="Z18" s="21"/>
      <c r="AA18" s="21">
        <f>'[1]Cuestionarios 6-10'!$Y$32</f>
        <v>2</v>
      </c>
      <c r="AB18" s="21">
        <f>'[1]Cuestionarios 6-10'!$Y$33</f>
        <v>1</v>
      </c>
      <c r="AC18" s="21">
        <f t="shared" si="6"/>
        <v>-1</v>
      </c>
      <c r="AD18" s="21" t="str">
        <f t="shared" si="4"/>
        <v>NO</v>
      </c>
      <c r="AE18" s="21"/>
      <c r="AF18" s="21"/>
      <c r="AG18" s="21">
        <f>'[1]Cuestionarios 6-10'!$AA$32</f>
        <v>3</v>
      </c>
      <c r="AH18" s="21">
        <f>'[1]Cuestionarios 6-10'!$AA$33</f>
        <v>2</v>
      </c>
      <c r="AI18" s="21">
        <f t="shared" si="7"/>
        <v>-1</v>
      </c>
      <c r="AJ18" s="21" t="str">
        <f t="shared" si="15"/>
        <v>NO</v>
      </c>
      <c r="AK18" s="21"/>
      <c r="AL18" s="21"/>
      <c r="AM18" s="21"/>
      <c r="AN18" s="21">
        <f>'[1]Cuestionarios 6-10'!$AC$32</f>
        <v>2</v>
      </c>
      <c r="AO18" s="21">
        <f>'[1]Cuestionarios 6-10'!$AC$33</f>
        <v>1</v>
      </c>
      <c r="AP18" s="21">
        <f t="shared" si="9"/>
        <v>-1</v>
      </c>
      <c r="AQ18" s="21" t="str">
        <f t="shared" si="10"/>
        <v>NO</v>
      </c>
      <c r="AR18" s="21"/>
      <c r="AS18" s="21"/>
      <c r="AT18" s="21"/>
      <c r="AU18" s="21">
        <f>'[1]Cuestionarios 6-10'!$AE$32</f>
        <v>3</v>
      </c>
      <c r="AV18" s="21">
        <f>'[1]Cuestionarios 6-10'!$AE$33</f>
        <v>2</v>
      </c>
      <c r="AW18" s="21">
        <f t="shared" si="11"/>
        <v>-1</v>
      </c>
      <c r="AX18" s="21" t="str">
        <f t="shared" si="12"/>
        <v>NO</v>
      </c>
      <c r="AZ18" s="32" t="str">
        <f t="shared" si="13"/>
        <v>SIN IMPACTO</v>
      </c>
    </row>
    <row r="19" spans="1:52" ht="14.25" customHeight="1" x14ac:dyDescent="0.25">
      <c r="A19" s="23" t="str">
        <f>'[1]Cuestionarios 6-10'!$A$34</f>
        <v>1300103811</v>
      </c>
      <c r="B19" s="23">
        <f>'[1]Cuestionarios 6-10'!$B$34</f>
        <v>2</v>
      </c>
      <c r="C19" s="28">
        <f>'[1]Cuestionarios 6-10'!$C$34</f>
        <v>43539</v>
      </c>
      <c r="D19" s="23" t="str">
        <f>'[1]Cuestionarios 6-10'!$D$34</f>
        <v>MaD</v>
      </c>
      <c r="E19" s="2" t="str">
        <f>'[1]Cuestionarios 6-10'!$E$34</f>
        <v>Madrid Latina-Infancia</v>
      </c>
      <c r="F19" s="22">
        <f>'[1]Cuestionarios 6-10'!$L$34</f>
        <v>8.0833333333333339</v>
      </c>
      <c r="G19" s="22">
        <f>'[1]Cuestionarios 6-10'!$L$35</f>
        <v>8.25</v>
      </c>
      <c r="H19" s="22">
        <f t="shared" si="5"/>
        <v>0.16666666666666607</v>
      </c>
      <c r="I19" s="24" t="str">
        <f t="shared" si="0"/>
        <v>SI</v>
      </c>
      <c r="J19" s="22"/>
      <c r="K19" s="22"/>
      <c r="L19" s="22"/>
      <c r="M19" s="22">
        <f>'[1]Cuestionarios 6-10'!$U$34</f>
        <v>1.8333333333333333</v>
      </c>
      <c r="N19" s="22">
        <f>'[1]Cuestionarios 6-10'!$U$35</f>
        <v>3.6666666666666665</v>
      </c>
      <c r="O19" s="22">
        <f t="shared" si="1"/>
        <v>1.8333333333333333</v>
      </c>
      <c r="P19" s="22" t="str">
        <f t="shared" si="14"/>
        <v>SI</v>
      </c>
      <c r="Q19" s="22"/>
      <c r="R19" s="22"/>
      <c r="S19" s="22"/>
      <c r="T19" s="21">
        <f>'[1]Cuestionarios 6-10'!$W$34</f>
        <v>200</v>
      </c>
      <c r="U19" s="21">
        <f>'[1]Cuestionarios 6-10'!$W$35</f>
        <v>90</v>
      </c>
      <c r="V19" s="21">
        <f t="shared" si="2"/>
        <v>-110</v>
      </c>
      <c r="W19" s="21" t="str">
        <f t="shared" si="16"/>
        <v>SI</v>
      </c>
      <c r="X19" s="21"/>
      <c r="Y19" s="21"/>
      <c r="Z19" s="21"/>
      <c r="AA19" s="21">
        <f>'[1]Cuestionarios 6-10'!$Y$34</f>
        <v>0</v>
      </c>
      <c r="AB19" s="21">
        <f>'[1]Cuestionarios 6-10'!$Y$35</f>
        <v>2</v>
      </c>
      <c r="AC19" s="21">
        <f t="shared" si="6"/>
        <v>2</v>
      </c>
      <c r="AD19" s="21" t="str">
        <f t="shared" si="4"/>
        <v>SI</v>
      </c>
      <c r="AE19" s="21"/>
      <c r="AF19" s="21"/>
      <c r="AG19" s="21">
        <f>'[1]Cuestionarios 6-10'!$AA$34</f>
        <v>1</v>
      </c>
      <c r="AH19" s="21">
        <f>'[1]Cuestionarios 6-10'!$AA$35</f>
        <v>3</v>
      </c>
      <c r="AI19" s="21">
        <f t="shared" si="7"/>
        <v>2</v>
      </c>
      <c r="AJ19" s="21" t="str">
        <f t="shared" si="15"/>
        <v>SI</v>
      </c>
      <c r="AK19" s="21"/>
      <c r="AL19" s="21"/>
      <c r="AM19" s="21"/>
      <c r="AN19" s="21">
        <f>'[1]Cuestionarios 6-10'!$AC$34</f>
        <v>0</v>
      </c>
      <c r="AO19" s="21">
        <f>'[1]Cuestionarios 6-10'!$AC$35</f>
        <v>2</v>
      </c>
      <c r="AP19" s="21">
        <f t="shared" si="9"/>
        <v>2</v>
      </c>
      <c r="AQ19" s="21" t="str">
        <f t="shared" si="10"/>
        <v>SI</v>
      </c>
      <c r="AR19" s="21"/>
      <c r="AS19" s="21"/>
      <c r="AT19" s="21"/>
      <c r="AU19" s="21">
        <f>'[1]Cuestionarios 6-10'!$AE$34</f>
        <v>3</v>
      </c>
      <c r="AV19" s="21">
        <f>'[1]Cuestionarios 6-10'!$AE$35</f>
        <v>4</v>
      </c>
      <c r="AW19" s="21">
        <f t="shared" si="11"/>
        <v>1</v>
      </c>
      <c r="AX19" s="21" t="str">
        <f t="shared" si="12"/>
        <v>SI</v>
      </c>
      <c r="AZ19" s="32" t="str">
        <f t="shared" si="13"/>
        <v>POSITIVO</v>
      </c>
    </row>
    <row r="20" spans="1:52" ht="18" customHeight="1" x14ac:dyDescent="0.25">
      <c r="A20" s="23" t="str">
        <f>'[1]Cuestionarios 6-10'!$A$36</f>
        <v>1300103911</v>
      </c>
      <c r="B20" s="23">
        <f>'[1]Cuestionarios 6-10'!$B$36</f>
        <v>1</v>
      </c>
      <c r="C20" s="28">
        <f>'[1]Cuestionarios 6-10'!$C$36</f>
        <v>43524</v>
      </c>
      <c r="D20" s="23" t="str">
        <f>'[1]Cuestionarios 6-10'!$D$36</f>
        <v>MaD</v>
      </c>
      <c r="E20" s="2" t="str">
        <f>'[1]Cuestionarios 6-10'!$E$36</f>
        <v>Madrid Latina-Infancia</v>
      </c>
      <c r="F20" s="22">
        <f>'[1]Cuestionarios 6-10'!$L$36</f>
        <v>8.5833333333333321</v>
      </c>
      <c r="G20" s="22">
        <f>'[1]Cuestionarios 6-10'!$L$37</f>
        <v>9.0833333333333339</v>
      </c>
      <c r="H20" s="22">
        <f t="shared" si="5"/>
        <v>0.50000000000000178</v>
      </c>
      <c r="I20" s="24" t="str">
        <f t="shared" si="0"/>
        <v>SI</v>
      </c>
      <c r="J20" s="22"/>
      <c r="K20" s="22"/>
      <c r="L20" s="22"/>
      <c r="M20" s="22">
        <f>'[1]Cuestionarios 6-10'!$U$36</f>
        <v>2.0833333333333335</v>
      </c>
      <c r="N20" s="22">
        <f>'[1]Cuestionarios 6-10'!$U$37</f>
        <v>3.25</v>
      </c>
      <c r="O20" s="22">
        <f t="shared" si="1"/>
        <v>1.1666666666666665</v>
      </c>
      <c r="P20" s="22" t="str">
        <f t="shared" si="14"/>
        <v>SI</v>
      </c>
      <c r="Q20" s="22"/>
      <c r="R20" s="22"/>
      <c r="S20" s="22"/>
      <c r="T20" s="21">
        <f>'[1]Cuestionarios 6-10'!$W$36</f>
        <v>200</v>
      </c>
      <c r="U20" s="21">
        <f>'[1]Cuestionarios 6-10'!$W$37</f>
        <v>150</v>
      </c>
      <c r="V20" s="21">
        <f t="shared" si="2"/>
        <v>-50</v>
      </c>
      <c r="W20" s="21" t="str">
        <f t="shared" si="16"/>
        <v>SI</v>
      </c>
      <c r="X20" s="21"/>
      <c r="Y20" s="21"/>
      <c r="Z20" s="21"/>
      <c r="AA20" s="21">
        <f>'[1]Cuestionarios 6-10'!$Y$36</f>
        <v>1</v>
      </c>
      <c r="AB20" s="21">
        <f>'[1]Cuestionarios 6-10'!$Y$37</f>
        <v>1</v>
      </c>
      <c r="AC20" s="21">
        <f t="shared" si="6"/>
        <v>0</v>
      </c>
      <c r="AD20" s="21" t="str">
        <f t="shared" si="4"/>
        <v>Sin Cambios</v>
      </c>
      <c r="AE20" s="21"/>
      <c r="AF20" s="21"/>
      <c r="AG20" s="21">
        <f>'[1]Cuestionarios 6-10'!$AA$36</f>
        <v>2</v>
      </c>
      <c r="AH20" s="21">
        <f>'[1]Cuestionarios 6-10'!$AA$37</f>
        <v>3</v>
      </c>
      <c r="AI20" s="21">
        <f t="shared" si="7"/>
        <v>1</v>
      </c>
      <c r="AJ20" s="21" t="str">
        <f t="shared" si="15"/>
        <v>SI</v>
      </c>
      <c r="AK20" s="21"/>
      <c r="AL20" s="21"/>
      <c r="AM20" s="21"/>
      <c r="AN20" s="21">
        <f>'[1]Cuestionarios 6-10'!$AC$36</f>
        <v>2</v>
      </c>
      <c r="AO20" s="21">
        <f>'[1]Cuestionarios 6-10'!$AC$37</f>
        <v>3</v>
      </c>
      <c r="AP20" s="21">
        <f t="shared" si="9"/>
        <v>1</v>
      </c>
      <c r="AQ20" s="21" t="str">
        <f t="shared" si="10"/>
        <v>SI</v>
      </c>
      <c r="AR20" s="21"/>
      <c r="AS20" s="21"/>
      <c r="AT20" s="21"/>
      <c r="AU20" s="21">
        <f>'[1]Cuestionarios 6-10'!$AE$36</f>
        <v>3</v>
      </c>
      <c r="AV20" s="21">
        <f>'[1]Cuestionarios 6-10'!$AE$37</f>
        <v>3</v>
      </c>
      <c r="AW20" s="21">
        <f t="shared" si="11"/>
        <v>0</v>
      </c>
      <c r="AX20" s="21" t="str">
        <f t="shared" si="12"/>
        <v>Sin Cambios</v>
      </c>
      <c r="AZ20" s="32" t="str">
        <f t="shared" si="13"/>
        <v>SIN IMPACTO</v>
      </c>
    </row>
    <row r="21" spans="1:52" x14ac:dyDescent="0.25">
      <c r="A21" s="5"/>
      <c r="B21" s="5"/>
      <c r="C21" s="5"/>
      <c r="D21" s="5"/>
    </row>
    <row r="22" spans="1:52" ht="75" x14ac:dyDescent="0.25">
      <c r="A22" s="1"/>
      <c r="B22" s="1"/>
      <c r="C22" s="1"/>
      <c r="D22" s="1"/>
      <c r="F22" s="7" t="s">
        <v>37</v>
      </c>
      <c r="G22" s="7" t="s">
        <v>38</v>
      </c>
      <c r="H22" s="8" t="s">
        <v>39</v>
      </c>
      <c r="I22" s="8" t="s">
        <v>40</v>
      </c>
      <c r="J22" s="15"/>
      <c r="K22" s="15"/>
      <c r="L22" s="15"/>
      <c r="M22" s="9" t="s">
        <v>37</v>
      </c>
      <c r="N22" s="9" t="s">
        <v>38</v>
      </c>
      <c r="O22" s="10" t="s">
        <v>39</v>
      </c>
      <c r="P22" s="10" t="s">
        <v>40</v>
      </c>
      <c r="Q22" s="15"/>
      <c r="R22" s="15"/>
      <c r="S22" s="15"/>
      <c r="T22" s="11" t="s">
        <v>37</v>
      </c>
      <c r="U22" s="11" t="s">
        <v>38</v>
      </c>
      <c r="V22" s="12" t="s">
        <v>39</v>
      </c>
      <c r="W22" s="12" t="s">
        <v>40</v>
      </c>
      <c r="AA22" s="17" t="s">
        <v>41</v>
      </c>
      <c r="AB22" s="17" t="s">
        <v>42</v>
      </c>
      <c r="AC22" s="17" t="s">
        <v>39</v>
      </c>
      <c r="AD22" s="17" t="s">
        <v>40</v>
      </c>
      <c r="AG22" s="18" t="s">
        <v>41</v>
      </c>
      <c r="AH22" s="18" t="s">
        <v>42</v>
      </c>
      <c r="AI22" s="18" t="s">
        <v>39</v>
      </c>
      <c r="AJ22" s="18" t="s">
        <v>40</v>
      </c>
      <c r="AN22" s="19" t="s">
        <v>41</v>
      </c>
      <c r="AO22" s="19" t="s">
        <v>42</v>
      </c>
      <c r="AP22" s="19" t="s">
        <v>39</v>
      </c>
      <c r="AQ22" s="19" t="s">
        <v>40</v>
      </c>
      <c r="AU22" s="17" t="s">
        <v>41</v>
      </c>
      <c r="AV22" s="17" t="s">
        <v>42</v>
      </c>
      <c r="AW22" s="17" t="s">
        <v>39</v>
      </c>
      <c r="AX22" s="17" t="s">
        <v>40</v>
      </c>
    </row>
    <row r="23" spans="1:52" x14ac:dyDescent="0.25">
      <c r="A23" s="1"/>
      <c r="B23" s="1"/>
      <c r="C23" s="1"/>
      <c r="D23" s="1"/>
      <c r="F23" s="6">
        <f>AVERAGE(F4:F20)</f>
        <v>8.2500000000000018</v>
      </c>
      <c r="G23" s="6">
        <f>AVERAGE(G4:G20)</f>
        <v>8.5441176470588243</v>
      </c>
      <c r="H23" s="6">
        <f>G23-F23</f>
        <v>0.29411764705882248</v>
      </c>
      <c r="I23" s="6" t="str">
        <f>IF(COUNTIF(I4:I20,"SI")&gt;COUNTIF(I4:I20,"NO"),"POSITIVO","SIN IMPACTO")</f>
        <v>POSITIVO</v>
      </c>
      <c r="J23" s="6"/>
      <c r="K23" s="6"/>
      <c r="L23" s="6"/>
      <c r="M23" s="6">
        <f>AVERAGE(M4:M20)</f>
        <v>3.0931372549019609</v>
      </c>
      <c r="N23" s="6">
        <f>AVERAGE(N4:N20)</f>
        <v>3.9117647058823528</v>
      </c>
      <c r="O23" s="6">
        <f>N23-M23</f>
        <v>0.81862745098039191</v>
      </c>
      <c r="P23" s="6" t="str">
        <f>IF(COUNTIF(P4:P20,"SI")&gt;COUNTIF(P4:P20,"NO"),"POSITIVO","SIN IMPACTO")</f>
        <v>POSITIVO</v>
      </c>
      <c r="Q23" s="6"/>
      <c r="R23" s="6"/>
      <c r="S23" s="6"/>
      <c r="T23" s="6">
        <f>AVERAGE(T4:T20)</f>
        <v>137.64705882352942</v>
      </c>
      <c r="U23">
        <f>AVERAGE(U4:U20)</f>
        <v>110</v>
      </c>
      <c r="V23" s="6">
        <f>U23-T23</f>
        <v>-27.64705882352942</v>
      </c>
      <c r="W23" t="str">
        <f>IF(COUNTIF(W4:W20,"SI")&gt;COUNTIF(W4:W20,"NO"),"POSITIVO","SIN IMPACTO")</f>
        <v>POSITIVO</v>
      </c>
      <c r="AA23" s="6">
        <f>AVERAGE(AA4:AA20)</f>
        <v>0.94117647058823528</v>
      </c>
      <c r="AB23" s="6">
        <f>AVERAGE(AB4:AB20)</f>
        <v>1.6470588235294117</v>
      </c>
      <c r="AC23" s="6">
        <f>AB23-AA23</f>
        <v>0.70588235294117641</v>
      </c>
      <c r="AD23" t="str">
        <f>IF(COUNTIF(AD4:AD20,"SI")&gt;COUNTIF(AD4:AD20,"NO"),"POSITIVO","SIN IMPACTO")</f>
        <v>POSITIVO</v>
      </c>
      <c r="AG23" s="6">
        <f>AVERAGE(AG4:AG20)</f>
        <v>2.1176470588235294</v>
      </c>
      <c r="AH23" s="6">
        <f>AVERAGE(AH4:AH20)</f>
        <v>2.9411764705882355</v>
      </c>
      <c r="AI23" s="6">
        <f>AH23-AG23</f>
        <v>0.82352941176470607</v>
      </c>
      <c r="AJ23" t="str">
        <f>IF(COUNTIF(AJ4:AJ20,"SI")&gt;COUNTIF(AJ4:AJ20,"NO"),"POSITIVO","SIN IMPACTO")</f>
        <v>POSITIVO</v>
      </c>
      <c r="AN23" s="6">
        <f>AVERAGE(AN4:AN20)</f>
        <v>2.0588235294117645</v>
      </c>
      <c r="AO23" s="6">
        <f>AVERAGE(AO4:AO20)</f>
        <v>2.5294117647058822</v>
      </c>
      <c r="AP23" s="6">
        <f>AO23-AN23</f>
        <v>0.47058823529411775</v>
      </c>
      <c r="AQ23" t="str">
        <f>IF(COUNTIF(AQ4:AQ20,"SI")&gt;COUNTIF(AQ4:AQ20,"NO"),"POSITIVO","SIN IMPACTO")</f>
        <v>POSITIVO</v>
      </c>
      <c r="AU23" s="6">
        <f>AVERAGE(AU4:AU20)</f>
        <v>2.5882352941176472</v>
      </c>
      <c r="AV23" s="6">
        <f>AVERAGE(AV4:AV20)</f>
        <v>3.1764705882352939</v>
      </c>
      <c r="AW23" s="6">
        <f>AV23-AU23</f>
        <v>0.58823529411764675</v>
      </c>
      <c r="AX23" t="str">
        <f>IF(COUNTIF(AX4:AX20,"SI")&gt;COUNTIF(AX4:AX20,"NO"),"POSITIVO","SIN IMPACTO")</f>
        <v>POSITIVO</v>
      </c>
    </row>
  </sheetData>
  <autoFilter ref="AZ4:AZ20" xr:uid="{E1D82F25-C8B3-46A4-B7B1-528CE27D38DB}"/>
  <mergeCells count="17">
    <mergeCell ref="A1:A2"/>
    <mergeCell ref="E1:E2"/>
    <mergeCell ref="F1:AX1"/>
    <mergeCell ref="F2:I2"/>
    <mergeCell ref="M2:P2"/>
    <mergeCell ref="T2:W2"/>
    <mergeCell ref="AA2:AD2"/>
    <mergeCell ref="AG2:AJ2"/>
    <mergeCell ref="AN2:AQ2"/>
    <mergeCell ref="AU2:AX2"/>
    <mergeCell ref="B1:B2"/>
    <mergeCell ref="C1:C2"/>
    <mergeCell ref="D1:D2"/>
    <mergeCell ref="BA2:BA3"/>
    <mergeCell ref="BB2:BD2"/>
    <mergeCell ref="AZ1:BD1"/>
    <mergeCell ref="AZ2:AZ3"/>
  </mergeCells>
  <conditionalFormatting sqref="I4:I20">
    <cfRule type="containsText" dxfId="36" priority="32" operator="containsText" text="Mejora">
      <formula>NOT(ISERROR(SEARCH("Mejora",I4)))</formula>
    </cfRule>
  </conditionalFormatting>
  <conditionalFormatting sqref="I4:I20">
    <cfRule type="containsText" dxfId="35" priority="28" operator="containsText" text="mejora">
      <formula>NOT(ISERROR(SEARCH("mejora",I4)))</formula>
    </cfRule>
  </conditionalFormatting>
  <conditionalFormatting sqref="P4:P20">
    <cfRule type="containsText" dxfId="34" priority="25" operator="containsText" text="SI">
      <formula>NOT(ISERROR(SEARCH("SI",P4)))</formula>
    </cfRule>
  </conditionalFormatting>
  <conditionalFormatting sqref="W4:W20">
    <cfRule type="cellIs" dxfId="33" priority="24" operator="greaterThan">
      <formula>"SI"</formula>
    </cfRule>
  </conditionalFormatting>
  <conditionalFormatting sqref="W4:W20">
    <cfRule type="containsText" dxfId="32" priority="23" operator="containsText" text="SI">
      <formula>NOT(ISERROR(SEARCH("SI",W4)))</formula>
    </cfRule>
  </conditionalFormatting>
  <conditionalFormatting sqref="W6:W20">
    <cfRule type="containsText" dxfId="31" priority="22" operator="containsText" text="Sin cambios">
      <formula>NOT(ISERROR(SEARCH("Sin cambios",W6)))</formula>
    </cfRule>
  </conditionalFormatting>
  <conditionalFormatting sqref="AD4:AD20">
    <cfRule type="containsText" dxfId="30" priority="21" operator="containsText" text="SI">
      <formula>NOT(ISERROR(SEARCH("SI",AD4)))</formula>
    </cfRule>
  </conditionalFormatting>
  <conditionalFormatting sqref="AD5:AD20">
    <cfRule type="containsText" dxfId="29" priority="20" operator="containsText" text="Sin cambias">
      <formula>NOT(ISERROR(SEARCH("Sin cambias",AD5)))</formula>
    </cfRule>
  </conditionalFormatting>
  <conditionalFormatting sqref="AD5:AD20">
    <cfRule type="containsText" dxfId="28" priority="19" operator="containsText" text="Sin Cambios">
      <formula>NOT(ISERROR(SEARCH("Sin Cambios",AD5)))</formula>
    </cfRule>
  </conditionalFormatting>
  <conditionalFormatting sqref="AJ4:AJ20">
    <cfRule type="containsText" dxfId="27" priority="18" operator="containsText" text="SI">
      <formula>NOT(ISERROR(SEARCH("SI",AJ4)))</formula>
    </cfRule>
  </conditionalFormatting>
  <conditionalFormatting sqref="AQ4:AQ20">
    <cfRule type="containsText" dxfId="26" priority="16" operator="containsText" text="SI">
      <formula>NOT(ISERROR(SEARCH("SI",AQ4)))</formula>
    </cfRule>
  </conditionalFormatting>
  <conditionalFormatting sqref="AX4:AX9">
    <cfRule type="notContainsBlanks" dxfId="25" priority="15">
      <formula>LEN(TRIM(AX4))&gt;0</formula>
    </cfRule>
  </conditionalFormatting>
  <conditionalFormatting sqref="AX4:AX9">
    <cfRule type="containsText" dxfId="24" priority="13" operator="containsText" text="SI">
      <formula>NOT(ISERROR(SEARCH("SI",AX4)))</formula>
    </cfRule>
  </conditionalFormatting>
  <conditionalFormatting sqref="AX4:AX9">
    <cfRule type="containsText" dxfId="23" priority="12" operator="containsText" text="SI">
      <formula>NOT(ISERROR(SEARCH("SI",AX4)))</formula>
    </cfRule>
  </conditionalFormatting>
  <conditionalFormatting sqref="AX6:AX9">
    <cfRule type="containsText" dxfId="22" priority="11" operator="containsText" text="Sin Cambios">
      <formula>NOT(ISERROR(SEARCH("Sin Cambios",AX6)))</formula>
    </cfRule>
  </conditionalFormatting>
  <conditionalFormatting sqref="AQ6:AQ17">
    <cfRule type="containsText" dxfId="21" priority="7" operator="containsText" text="Sin Cambios">
      <formula>NOT(ISERROR(SEARCH("Sin Cambios",AQ6)))</formula>
    </cfRule>
  </conditionalFormatting>
  <conditionalFormatting sqref="AJ4:AJ20">
    <cfRule type="containsText" dxfId="20" priority="6" operator="containsText" text="NO">
      <formula>NOT(ISERROR(SEARCH("NO",AJ4)))</formula>
    </cfRule>
  </conditionalFormatting>
  <conditionalFormatting sqref="AZ23">
    <cfRule type="notContainsBlanks" dxfId="19" priority="5">
      <formula>LEN(TRIM(AZ23))&gt;0</formula>
    </cfRule>
  </conditionalFormatting>
  <conditionalFormatting sqref="AJ6:AJ20">
    <cfRule type="containsText" dxfId="18" priority="4" operator="containsText" text="Sin cambios">
      <formula>NOT(ISERROR(SEARCH("Sin cambios",AJ6)))</formula>
    </cfRule>
  </conditionalFormatting>
  <conditionalFormatting sqref="AX10:AX20">
    <cfRule type="containsText" dxfId="17" priority="3" operator="containsText" text="SI">
      <formula>NOT(ISERROR(SEARCH("SI",AX10)))</formula>
    </cfRule>
  </conditionalFormatting>
  <conditionalFormatting sqref="AX10:AX20">
    <cfRule type="containsText" dxfId="16" priority="2" operator="containsText" text="Sin Cambios">
      <formula>NOT(ISERROR(SEARCH("Sin Cambios",AX10)))</formula>
    </cfRule>
  </conditionalFormatting>
  <conditionalFormatting sqref="I4:AX20">
    <cfRule type="containsText" dxfId="15" priority="1" operator="containsText" text="NO">
      <formula>NOT(ISERROR(SEARCH("NO",I4)))</formula>
    </cfRule>
  </conditionalFormatting>
  <pageMargins left="0.7" right="0.7" top="0.75" bottom="0.75" header="0.3" footer="0.3"/>
  <drawing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ontainsText" priority="26" operator="containsText" id="{E10862A9-1B2B-4243-92EC-49051360BDC8}">
            <xm:f>NOT(ISERROR(SEARCH($I$4,I4)))</xm:f>
            <xm:f>$I$4</xm:f>
            <x14:dxf>
              <font>
                <color rgb="FF9C0006"/>
              </font>
              <fill>
                <patternFill patternType="solid">
                  <bgColor rgb="FF00B050"/>
                </patternFill>
              </fill>
            </x14:dxf>
          </x14:cfRule>
          <xm:sqref>I4:I20</xm:sqref>
        </x14:conditionalFormatting>
        <x14:conditionalFormatting xmlns:xm="http://schemas.microsoft.com/office/excel/2006/main">
          <x14:cfRule type="containsText" priority="14" operator="containsText" id="{92799411-95CC-460B-B0D9-0B31A28E5D96}">
            <xm:f>NOT(ISERROR(SEARCH($BG$22,AX4)))</xm:f>
            <xm:f>$BG$22</xm:f>
            <x14:dxf>
              <font>
                <color theme="1" tint="4.9989318521683403E-2"/>
              </font>
              <fill>
                <patternFill patternType="solid">
                  <bgColor rgb="FF00B050"/>
                </patternFill>
              </fill>
            </x14:dxf>
          </x14:cfRule>
          <xm:sqref>AX4:AX9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1407E57-AE5E-4EB5-9C2A-1F06A3F830C6}">
  <dimension ref="A1:BD23"/>
  <sheetViews>
    <sheetView workbookViewId="0">
      <selection activeCell="D5" sqref="D5"/>
    </sheetView>
  </sheetViews>
  <sheetFormatPr baseColWidth="10" defaultColWidth="9.140625" defaultRowHeight="15" x14ac:dyDescent="0.25"/>
  <cols>
    <col min="1" max="4" width="22.28515625" customWidth="1"/>
    <col min="5" max="5" width="26.28515625" customWidth="1"/>
    <col min="8" max="8" width="12.140625" customWidth="1"/>
    <col min="15" max="15" width="14.5703125" customWidth="1"/>
    <col min="22" max="22" width="12.140625" customWidth="1"/>
    <col min="23" max="23" width="11.42578125" customWidth="1"/>
    <col min="27" max="28" width="9.140625" bestFit="1" customWidth="1"/>
    <col min="29" max="29" width="15.140625" customWidth="1"/>
    <col min="30" max="30" width="13" customWidth="1"/>
    <col min="33" max="34" width="9.140625" bestFit="1" customWidth="1"/>
    <col min="35" max="35" width="21.140625" customWidth="1"/>
    <col min="36" max="36" width="12.7109375" customWidth="1"/>
    <col min="40" max="41" width="9.140625" bestFit="1" customWidth="1"/>
    <col min="42" max="42" width="16.42578125" customWidth="1"/>
    <col min="43" max="43" width="11.7109375" bestFit="1" customWidth="1"/>
    <col min="47" max="48" width="9.140625" bestFit="1" customWidth="1"/>
    <col min="49" max="49" width="14.85546875" customWidth="1"/>
    <col min="50" max="50" width="11.7109375" bestFit="1" customWidth="1"/>
    <col min="52" max="52" width="41.7109375" customWidth="1"/>
    <col min="53" max="53" width="18.85546875" customWidth="1"/>
    <col min="54" max="54" width="10.85546875" customWidth="1"/>
    <col min="55" max="55" width="11.7109375" customWidth="1"/>
    <col min="56" max="56" width="11.5703125" customWidth="1"/>
  </cols>
  <sheetData>
    <row r="1" spans="1:56" ht="50.25" customHeight="1" x14ac:dyDescent="0.25">
      <c r="A1" s="40" t="s">
        <v>0</v>
      </c>
      <c r="B1" s="40" t="s">
        <v>1</v>
      </c>
      <c r="C1" s="40" t="s">
        <v>2</v>
      </c>
      <c r="D1" s="40" t="s">
        <v>3</v>
      </c>
      <c r="E1" s="40" t="s">
        <v>4</v>
      </c>
      <c r="F1" s="45" t="s">
        <v>5</v>
      </c>
      <c r="G1" s="46"/>
      <c r="H1" s="46"/>
      <c r="I1" s="46"/>
      <c r="J1" s="46"/>
      <c r="K1" s="46"/>
      <c r="L1" s="46"/>
      <c r="M1" s="46"/>
      <c r="N1" s="46"/>
      <c r="O1" s="46"/>
      <c r="P1" s="46"/>
      <c r="Q1" s="46"/>
      <c r="R1" s="46"/>
      <c r="S1" s="46"/>
      <c r="T1" s="46"/>
      <c r="U1" s="46"/>
      <c r="V1" s="46"/>
      <c r="W1" s="46"/>
      <c r="X1" s="46"/>
      <c r="Y1" s="46"/>
      <c r="Z1" s="46"/>
      <c r="AA1" s="46"/>
      <c r="AB1" s="46"/>
      <c r="AC1" s="46"/>
      <c r="AD1" s="46"/>
      <c r="AE1" s="46"/>
      <c r="AF1" s="46"/>
      <c r="AG1" s="46"/>
      <c r="AH1" s="46"/>
      <c r="AI1" s="46"/>
      <c r="AJ1" s="46"/>
      <c r="AK1" s="46"/>
      <c r="AL1" s="46"/>
      <c r="AM1" s="46"/>
      <c r="AN1" s="46"/>
      <c r="AO1" s="46"/>
      <c r="AP1" s="46"/>
      <c r="AQ1" s="46"/>
      <c r="AR1" s="46"/>
      <c r="AS1" s="46"/>
      <c r="AT1" s="46"/>
      <c r="AU1" s="46"/>
      <c r="AV1" s="46"/>
      <c r="AW1" s="46"/>
      <c r="AX1" s="46"/>
      <c r="AZ1" s="60" t="s">
        <v>43</v>
      </c>
      <c r="BA1" s="61"/>
      <c r="BB1" s="61"/>
      <c r="BC1" s="61"/>
      <c r="BD1" s="62"/>
    </row>
    <row r="2" spans="1:56" ht="15" customHeight="1" x14ac:dyDescent="0.25">
      <c r="A2" s="41"/>
      <c r="B2" s="41"/>
      <c r="C2" s="41"/>
      <c r="D2" s="41"/>
      <c r="E2" s="41"/>
      <c r="F2" s="47" t="s">
        <v>7</v>
      </c>
      <c r="G2" s="48"/>
      <c r="H2" s="48"/>
      <c r="I2" s="48"/>
      <c r="J2" s="13"/>
      <c r="K2" s="13"/>
      <c r="L2" s="13"/>
      <c r="M2" s="49" t="s">
        <v>8</v>
      </c>
      <c r="N2" s="50"/>
      <c r="O2" s="50"/>
      <c r="P2" s="50"/>
      <c r="Q2" s="16"/>
      <c r="R2" s="16"/>
      <c r="S2" s="16"/>
      <c r="T2" s="51" t="s">
        <v>9</v>
      </c>
      <c r="U2" s="52"/>
      <c r="V2" s="52"/>
      <c r="W2" s="52"/>
      <c r="AA2" s="53" t="s">
        <v>10</v>
      </c>
      <c r="AB2" s="53"/>
      <c r="AC2" s="53"/>
      <c r="AD2" s="53"/>
      <c r="AG2" s="54" t="s">
        <v>11</v>
      </c>
      <c r="AH2" s="54"/>
      <c r="AI2" s="54"/>
      <c r="AJ2" s="54"/>
      <c r="AN2" s="55" t="s">
        <v>12</v>
      </c>
      <c r="AO2" s="55"/>
      <c r="AP2" s="55"/>
      <c r="AQ2" s="55"/>
      <c r="AU2" s="56" t="s">
        <v>13</v>
      </c>
      <c r="AV2" s="56"/>
      <c r="AW2" s="56"/>
      <c r="AX2" s="56"/>
      <c r="AZ2" s="63" t="s">
        <v>14</v>
      </c>
      <c r="BA2" s="42" t="s">
        <v>15</v>
      </c>
      <c r="BB2" s="57" t="s">
        <v>1</v>
      </c>
      <c r="BC2" s="58"/>
      <c r="BD2" s="59"/>
    </row>
    <row r="3" spans="1:56" ht="48.75" customHeight="1" x14ac:dyDescent="0.25">
      <c r="A3" s="4" t="s">
        <v>16</v>
      </c>
      <c r="B3" s="26" t="s">
        <v>17</v>
      </c>
      <c r="C3" s="26" t="s">
        <v>18</v>
      </c>
      <c r="D3" s="27" t="s">
        <v>19</v>
      </c>
      <c r="E3" s="4" t="s">
        <v>20</v>
      </c>
      <c r="F3" s="3" t="s">
        <v>21</v>
      </c>
      <c r="G3" s="3" t="s">
        <v>22</v>
      </c>
      <c r="H3" s="3" t="s">
        <v>23</v>
      </c>
      <c r="I3" s="20" t="s">
        <v>24</v>
      </c>
      <c r="J3" s="14"/>
      <c r="K3" s="14"/>
      <c r="L3" s="14"/>
      <c r="M3" s="3" t="s">
        <v>21</v>
      </c>
      <c r="N3" s="3" t="s">
        <v>22</v>
      </c>
      <c r="O3" s="3" t="s">
        <v>25</v>
      </c>
      <c r="P3" s="20" t="s">
        <v>24</v>
      </c>
      <c r="Q3" s="14"/>
      <c r="R3" s="14"/>
      <c r="S3" s="14"/>
      <c r="T3" s="3" t="s">
        <v>21</v>
      </c>
      <c r="U3" s="3" t="s">
        <v>22</v>
      </c>
      <c r="V3" s="3" t="s">
        <v>26</v>
      </c>
      <c r="W3" s="20" t="s">
        <v>24</v>
      </c>
      <c r="AA3" s="3" t="s">
        <v>21</v>
      </c>
      <c r="AB3" s="3" t="s">
        <v>22</v>
      </c>
      <c r="AC3" s="3" t="s">
        <v>27</v>
      </c>
      <c r="AD3" s="20" t="s">
        <v>24</v>
      </c>
      <c r="AG3" s="3" t="s">
        <v>21</v>
      </c>
      <c r="AH3" s="3" t="s">
        <v>22</v>
      </c>
      <c r="AI3" s="3" t="s">
        <v>28</v>
      </c>
      <c r="AJ3" s="20" t="s">
        <v>24</v>
      </c>
      <c r="AN3" s="3" t="s">
        <v>21</v>
      </c>
      <c r="AO3" s="3" t="s">
        <v>22</v>
      </c>
      <c r="AP3" s="3" t="s">
        <v>29</v>
      </c>
      <c r="AQ3" s="20" t="s">
        <v>24</v>
      </c>
      <c r="AU3" s="3" t="s">
        <v>21</v>
      </c>
      <c r="AV3" s="3" t="s">
        <v>22</v>
      </c>
      <c r="AW3" s="3" t="s">
        <v>30</v>
      </c>
      <c r="AX3" s="20" t="s">
        <v>24</v>
      </c>
      <c r="AZ3" s="64"/>
      <c r="BA3" s="42"/>
      <c r="BB3" s="30" t="s">
        <v>31</v>
      </c>
      <c r="BC3" s="30" t="s">
        <v>32</v>
      </c>
      <c r="BD3" s="30" t="s">
        <v>33</v>
      </c>
    </row>
    <row r="4" spans="1:56" ht="23.25" customHeight="1" x14ac:dyDescent="0.25">
      <c r="A4" s="23" t="str">
        <f>'[1]Cuestionarios 11-16'!$A$4</f>
        <v>1300104111</v>
      </c>
      <c r="B4" s="23">
        <f>'[1]Cuestionarios 11-16'!$B$4</f>
        <v>1</v>
      </c>
      <c r="C4" s="28">
        <f>'[1]Cuestionarios 11-16'!$C$4</f>
        <v>41243</v>
      </c>
      <c r="D4" s="23" t="str">
        <f>'[1]Cuestionarios 11-16'!$D$4</f>
        <v>MaD</v>
      </c>
      <c r="E4" s="2" t="str">
        <f>'[1]Cuestionarios 11-16'!$E$4</f>
        <v>Madrid Latina-Adolescencia</v>
      </c>
      <c r="F4" s="6">
        <f>'[1]Cuestionarios 11-16'!$L$4</f>
        <v>8.75</v>
      </c>
      <c r="G4" s="6">
        <f>'[1]Cuestionarios 11-16'!$L$5</f>
        <v>8.9166666666666661</v>
      </c>
      <c r="H4" s="6">
        <f>IF(OR(F4="",G4=""),"",G4-F4)</f>
        <v>0.16666666666666607</v>
      </c>
      <c r="I4" s="6" t="str">
        <f t="shared" ref="I4:I20" si="0">IF(H4&gt;0,"SI",IF(H4&lt;0, "NO", "Sin Cambios"))</f>
        <v>SI</v>
      </c>
      <c r="J4" s="6"/>
      <c r="K4" s="6"/>
      <c r="L4" s="6"/>
      <c r="M4" s="6">
        <f>'[1]Cuestionarios 11-16'!$U$4</f>
        <v>6.166666666666667</v>
      </c>
      <c r="N4" s="6">
        <f>'[1]Cuestionarios 11-16'!$U$5</f>
        <v>8.4166666666666661</v>
      </c>
      <c r="O4" s="6">
        <f t="shared" ref="O4:O20" si="1">IF(OR(M4="",N4=""),"",N4-M4)</f>
        <v>2.2499999999999991</v>
      </c>
      <c r="P4" s="6" t="str">
        <f>IF(O4&gt;0,"SI",IF(O4&lt;0, "NO", "Sin Cambios"))</f>
        <v>SI</v>
      </c>
      <c r="Q4" s="6"/>
      <c r="R4" s="6"/>
      <c r="S4" s="6"/>
      <c r="T4">
        <f>'[1]Cuestionarios 11-16'!$W$4</f>
        <v>150</v>
      </c>
      <c r="U4">
        <f>'[1]Cuestionarios 11-16'!$W$5</f>
        <v>90</v>
      </c>
      <c r="V4">
        <f t="shared" ref="V4:V20" si="2">IF(OR(T4="",U4=""),"",U4-T4)</f>
        <v>-60</v>
      </c>
      <c r="W4" t="str">
        <f>IF(V4&lt;0,"SI",IF(V4&gt;0, "NO", "Sin Cambios"))</f>
        <v>SI</v>
      </c>
      <c r="AA4">
        <f>'[1]Cuestionarios 11-16'!$Y$4</f>
        <v>1</v>
      </c>
      <c r="AB4">
        <f>'[1]Cuestionarios 11-16'!$Y$5</f>
        <v>2</v>
      </c>
      <c r="AC4">
        <f>AB4-AA4</f>
        <v>1</v>
      </c>
      <c r="AD4" t="str">
        <f>IF(AC4&gt;0,"SI",IF(AC4&lt;0, "NO", "Sin Cambios"))</f>
        <v>SI</v>
      </c>
      <c r="AG4">
        <f>'[1]Cuestionarios 11-16'!$AA$4</f>
        <v>1</v>
      </c>
      <c r="AH4">
        <f>'[1]Cuestionarios 11-16'!$AA$5</f>
        <v>3</v>
      </c>
      <c r="AI4">
        <f>AH4-AG4</f>
        <v>2</v>
      </c>
      <c r="AJ4" t="str">
        <f>IF(AI4&gt;0,"SI",IF(AI4&lt;0, "NO", "Sin Cambios"))</f>
        <v>SI</v>
      </c>
      <c r="AN4">
        <f>'[1]Cuestionarios 11-16'!$AC$4</f>
        <v>1</v>
      </c>
      <c r="AO4">
        <f>'[1]Cuestionarios 11-16'!$AC$5</f>
        <v>2</v>
      </c>
      <c r="AP4">
        <f>AO4-AN4</f>
        <v>1</v>
      </c>
      <c r="AQ4" t="str">
        <f>IF(AP4&gt;0,"SI",IF(AP4&lt;0, "NO", "Sin Cambios"))</f>
        <v>SI</v>
      </c>
      <c r="AU4">
        <f>'[1]Cuestionarios 11-16'!$AE$4</f>
        <v>3</v>
      </c>
      <c r="AV4">
        <f>'[1]Cuestionarios 11-16'!$AE$5</f>
        <v>4</v>
      </c>
      <c r="AW4">
        <f>AV4-AU4</f>
        <v>1</v>
      </c>
      <c r="AX4" t="str">
        <f>IF(AW4&gt;0,"SI",IF(AW4&lt;0, "NO", "Sin Cambios"))</f>
        <v>SI</v>
      </c>
      <c r="AZ4" s="32" t="str">
        <f>IF(AND(COUNTIF(I4:AQ4,"SI")&gt;=2,AX4="SI"),"POSITIVO","SIN IMPACTO")</f>
        <v>POSITIVO</v>
      </c>
      <c r="BA4" s="33">
        <f>COUNTIF(AZ4:AZ20,"POSITIVO")</f>
        <v>10</v>
      </c>
      <c r="BB4" s="29">
        <f>COUNTIFS(A4:A20,"&lt;&gt;",B4:B20,1,AZ4:AZ20,"POSITIVO")</f>
        <v>4</v>
      </c>
      <c r="BC4" s="31">
        <f>COUNTIFS(A4:A20,"&lt;&gt;",B4:B20,2,AZ4:AZ20,"POSITIVO")</f>
        <v>6</v>
      </c>
      <c r="BD4" s="29">
        <f>COUNTIFS(A4:A20,"&lt;&gt;",B4:B20,3,AZ4:AZ20,"POSITIVO")</f>
        <v>0</v>
      </c>
    </row>
    <row r="5" spans="1:56" ht="20.25" customHeight="1" x14ac:dyDescent="0.25">
      <c r="A5" s="23" t="str">
        <f>'[1]Cuestionarios 11-16'!$A$6</f>
        <v>1300104211</v>
      </c>
      <c r="B5" s="23">
        <f>'[1]Cuestionarios 11-16'!$B$6</f>
        <v>2</v>
      </c>
      <c r="C5" s="28">
        <f>'[1]Cuestionarios 11-16'!$C$6</f>
        <v>41228</v>
      </c>
      <c r="D5" s="23" t="str">
        <f>'[1]Cuestionarios 11-16'!$D$6</f>
        <v>MaD</v>
      </c>
      <c r="E5" s="2" t="str">
        <f>'[1]Cuestionarios 11-16'!$E$6</f>
        <v>Madrid Latina-Adolescencia</v>
      </c>
      <c r="F5" s="6">
        <f>'[1]Cuestionarios 11-16'!$L$6</f>
        <v>8.9166666666666661</v>
      </c>
      <c r="G5" s="6">
        <f>'[1]Cuestionarios 11-16'!$L$7</f>
        <v>9</v>
      </c>
      <c r="H5" s="6">
        <f t="shared" ref="H5:H20" si="3">IF(OR(F5="",G5=""),"",G5-F5)</f>
        <v>8.3333333333333925E-2</v>
      </c>
      <c r="I5" s="6" t="str">
        <f t="shared" si="0"/>
        <v>SI</v>
      </c>
      <c r="J5" s="6"/>
      <c r="K5" s="6"/>
      <c r="L5" s="6"/>
      <c r="M5" s="6">
        <f>'[1]Cuestionarios 11-16'!$U$6</f>
        <v>1</v>
      </c>
      <c r="N5" s="6">
        <f>'[1]Cuestionarios 11-16'!$U$7</f>
        <v>2.9166666666666665</v>
      </c>
      <c r="O5" s="6">
        <f t="shared" si="1"/>
        <v>1.9166666666666665</v>
      </c>
      <c r="P5" s="6" t="str">
        <f t="shared" ref="P5:P20" si="4">IF(O5&gt;0,"SI",IF(O5&lt;0, "NO", "Sin Cambios"))</f>
        <v>SI</v>
      </c>
      <c r="Q5" s="6"/>
      <c r="R5" s="6"/>
      <c r="S5" s="6"/>
      <c r="T5">
        <f>'[1]Cuestionarios 11-16'!$W$6</f>
        <v>90</v>
      </c>
      <c r="U5">
        <f>'[1]Cuestionarios 11-16'!$W$7</f>
        <v>45</v>
      </c>
      <c r="V5">
        <f t="shared" si="2"/>
        <v>-45</v>
      </c>
      <c r="W5" t="str">
        <f t="shared" ref="W5:W20" si="5">IF(V5&lt;0,"SI",IF(V5&gt;0, "NO", "Sin Cambios"))</f>
        <v>SI</v>
      </c>
      <c r="AA5">
        <f>'[1]Cuestionarios 11-16'!$Y$6</f>
        <v>1</v>
      </c>
      <c r="AB5">
        <f>'[1]Cuestionarios 11-16'!$Y$7</f>
        <v>1</v>
      </c>
      <c r="AC5">
        <f t="shared" ref="AC5:AC20" si="6">AB5-AA5</f>
        <v>0</v>
      </c>
      <c r="AD5" t="str">
        <f t="shared" ref="AD5:AD20" si="7">IF(AC5&gt;0,"SI",IF(AC5&lt;0, "NO", "Sin Cambios"))</f>
        <v>Sin Cambios</v>
      </c>
      <c r="AG5">
        <f>'[1]Cuestionarios 11-16'!$AA$6</f>
        <v>2</v>
      </c>
      <c r="AH5">
        <f>'[1]Cuestionarios 11-16'!$AA$7</f>
        <v>3</v>
      </c>
      <c r="AI5">
        <f t="shared" ref="AI5:AI20" si="8">AH5-AG5</f>
        <v>1</v>
      </c>
      <c r="AJ5" t="str">
        <f t="shared" ref="AJ5:AJ20" si="9">IF(AI5&gt;0,"SI",IF(AI5&lt;0, "NO", "Sin Cambios"))</f>
        <v>SI</v>
      </c>
      <c r="AN5">
        <f>'[1]Cuestionarios 11-16'!$AC$6</f>
        <v>2</v>
      </c>
      <c r="AO5">
        <f>'[1]Cuestionarios 11-16'!$AC$7</f>
        <v>3</v>
      </c>
      <c r="AP5">
        <f t="shared" ref="AP5:AP20" si="10">AO5-AN5</f>
        <v>1</v>
      </c>
      <c r="AQ5" t="str">
        <f t="shared" ref="AQ5:AQ20" si="11">IF(AP5&gt;0,"SI",IF(AP5&lt;0, "NO", "Sin Cambios"))</f>
        <v>SI</v>
      </c>
      <c r="AU5">
        <f>'[1]Cuestionarios 11-16'!$AE$6</f>
        <v>2</v>
      </c>
      <c r="AV5">
        <f>'[1]Cuestionarios 11-16'!$AE$7</f>
        <v>3</v>
      </c>
      <c r="AW5">
        <f t="shared" ref="AW5:AW20" si="12">AV5-AU5</f>
        <v>1</v>
      </c>
      <c r="AX5" t="str">
        <f t="shared" ref="AX5:AX20" si="13">IF(AW5&gt;0,"SI",IF(AW5&lt;0, "NO", "Sin Cambios"))</f>
        <v>SI</v>
      </c>
      <c r="AZ5" s="32" t="str">
        <f t="shared" ref="AZ5:AZ20" si="14">IF(AND(COUNTIF(I5:AQ5,"SI")&gt;=2,AX5="SI"),"POSITIVO","SIN IMPACTO")</f>
        <v>POSITIVO</v>
      </c>
    </row>
    <row r="6" spans="1:56" ht="17.25" customHeight="1" x14ac:dyDescent="0.25">
      <c r="A6" s="23" t="str">
        <f>'[1]Cuestionarios 11-16'!$A$8</f>
        <v>1300104311</v>
      </c>
      <c r="B6" s="23">
        <f>'[1]Cuestionarios 11-16'!$B$8</f>
        <v>1</v>
      </c>
      <c r="C6" s="28">
        <f>'[1]Cuestionarios 11-16'!$C$8</f>
        <v>41212</v>
      </c>
      <c r="D6" s="23" t="str">
        <f>'[1]Cuestionarios 11-16'!$D$8</f>
        <v>MaD</v>
      </c>
      <c r="E6" s="2" t="str">
        <f>'[1]Cuestionarios 11-16'!$E$8</f>
        <v>Madrid Latina-Adolescencia</v>
      </c>
      <c r="F6" s="6">
        <f>'[1]Cuestionarios 11-16'!$L$8</f>
        <v>9.1666666666666661</v>
      </c>
      <c r="G6" s="6">
        <f>'[1]Cuestionarios 11-16'!$L$9</f>
        <v>9</v>
      </c>
      <c r="H6" s="6">
        <f t="shared" si="3"/>
        <v>-0.16666666666666607</v>
      </c>
      <c r="I6" s="6" t="str">
        <f t="shared" si="0"/>
        <v>NO</v>
      </c>
      <c r="J6" s="6"/>
      <c r="K6" s="6"/>
      <c r="L6" s="6"/>
      <c r="M6" s="6">
        <f>'[1]Cuestionarios 11-16'!$U$8</f>
        <v>2.5</v>
      </c>
      <c r="N6" s="6">
        <f>'[1]Cuestionarios 11-16'!$U$9</f>
        <v>2.3333333333333335</v>
      </c>
      <c r="O6" s="6">
        <f t="shared" si="1"/>
        <v>-0.16666666666666652</v>
      </c>
      <c r="P6" s="6" t="str">
        <f t="shared" si="4"/>
        <v>NO</v>
      </c>
      <c r="Q6" s="6"/>
      <c r="R6" s="6"/>
      <c r="S6" s="6"/>
      <c r="T6">
        <f>'[1]Cuestionarios 11-16'!$W$8</f>
        <v>150</v>
      </c>
      <c r="U6">
        <f>'[1]Cuestionarios 11-16'!$W$9</f>
        <v>150</v>
      </c>
      <c r="V6">
        <f t="shared" si="2"/>
        <v>0</v>
      </c>
      <c r="W6" t="str">
        <f t="shared" si="5"/>
        <v>Sin Cambios</v>
      </c>
      <c r="AA6">
        <f>'[1]Cuestionarios 11-16'!$Y$8</f>
        <v>0</v>
      </c>
      <c r="AB6">
        <f>'[1]Cuestionarios 11-16'!$Y$9</f>
        <v>1</v>
      </c>
      <c r="AC6">
        <f t="shared" si="6"/>
        <v>1</v>
      </c>
      <c r="AD6" t="str">
        <f t="shared" si="7"/>
        <v>SI</v>
      </c>
      <c r="AG6">
        <f>'[1]Cuestionarios 11-16'!$AA$8</f>
        <v>3</v>
      </c>
      <c r="AH6">
        <f>'[1]Cuestionarios 11-16'!$AA$9</f>
        <v>3</v>
      </c>
      <c r="AI6">
        <f t="shared" si="8"/>
        <v>0</v>
      </c>
      <c r="AJ6" t="str">
        <f>IF(AI6&gt;0,"SI",IF(AI6&lt;0, "NO", "Sin Cambios"))</f>
        <v>Sin Cambios</v>
      </c>
      <c r="AN6">
        <f>'[1]Cuestionarios 11-16'!$AC$8</f>
        <v>3</v>
      </c>
      <c r="AO6">
        <f>'[1]Cuestionarios 11-16'!$AC$9</f>
        <v>3</v>
      </c>
      <c r="AP6">
        <f t="shared" si="10"/>
        <v>0</v>
      </c>
      <c r="AQ6" t="str">
        <f t="shared" si="11"/>
        <v>Sin Cambios</v>
      </c>
      <c r="AU6">
        <f>'[1]Cuestionarios 11-16'!$AE$8</f>
        <v>3</v>
      </c>
      <c r="AV6">
        <f>'[1]Cuestionarios 11-16'!$AE$9</f>
        <v>3</v>
      </c>
      <c r="AW6">
        <f t="shared" si="12"/>
        <v>0</v>
      </c>
      <c r="AX6" t="str">
        <f t="shared" si="13"/>
        <v>Sin Cambios</v>
      </c>
      <c r="AZ6" s="32" t="str">
        <f t="shared" si="14"/>
        <v>SIN IMPACTO</v>
      </c>
    </row>
    <row r="7" spans="1:56" ht="15.75" customHeight="1" x14ac:dyDescent="0.25">
      <c r="A7" s="23" t="str">
        <f>'[1]Cuestionarios 11-16'!$A$10</f>
        <v>1300104411</v>
      </c>
      <c r="B7" s="23">
        <f>'[1]Cuestionarios 11-16'!$B$10</f>
        <v>2</v>
      </c>
      <c r="C7" s="28">
        <f>'[1]Cuestionarios 11-16'!$C$10</f>
        <v>41197</v>
      </c>
      <c r="D7" s="23" t="str">
        <f>'[1]Cuestionarios 11-16'!$D$10</f>
        <v>MaD</v>
      </c>
      <c r="E7" s="2" t="str">
        <f>'[1]Cuestionarios 11-16'!$E$10</f>
        <v>Madrid Latina-Adolescencia</v>
      </c>
      <c r="F7" s="6">
        <f>'[1]Cuestionarios 11-16'!$L$10</f>
        <v>8.5833333333333321</v>
      </c>
      <c r="G7" s="6">
        <f>'[1]Cuestionarios 11-16'!$L$11</f>
        <v>8.9166666666666643</v>
      </c>
      <c r="H7" s="6">
        <f t="shared" si="3"/>
        <v>0.33333333333333215</v>
      </c>
      <c r="I7" s="6" t="str">
        <f t="shared" si="0"/>
        <v>SI</v>
      </c>
      <c r="J7" s="6"/>
      <c r="K7" s="6"/>
      <c r="L7" s="6"/>
      <c r="M7" s="6">
        <f>'[1]Cuestionarios 11-16'!$U$10</f>
        <v>2.1666666666666665</v>
      </c>
      <c r="N7" s="6">
        <f>'[1]Cuestionarios 11-16'!$U$11</f>
        <v>3.8333333333333335</v>
      </c>
      <c r="O7" s="6">
        <f t="shared" si="1"/>
        <v>1.666666666666667</v>
      </c>
      <c r="P7" s="6" t="str">
        <f t="shared" si="4"/>
        <v>SI</v>
      </c>
      <c r="Q7" s="6"/>
      <c r="R7" s="6"/>
      <c r="S7" s="6"/>
      <c r="T7">
        <f>'[1]Cuestionarios 11-16'!$W$10</f>
        <v>200</v>
      </c>
      <c r="U7">
        <f>'[1]Cuestionarios 11-16'!$W$11</f>
        <v>90</v>
      </c>
      <c r="V7">
        <f t="shared" si="2"/>
        <v>-110</v>
      </c>
      <c r="W7" t="str">
        <f t="shared" si="5"/>
        <v>SI</v>
      </c>
      <c r="AA7">
        <f>'[1]Cuestionarios 11-16'!$Y$10</f>
        <v>1</v>
      </c>
      <c r="AB7">
        <f>'[1]Cuestionarios 11-16'!$Y$11</f>
        <v>2</v>
      </c>
      <c r="AC7">
        <f t="shared" si="6"/>
        <v>1</v>
      </c>
      <c r="AD7" t="str">
        <f t="shared" si="7"/>
        <v>SI</v>
      </c>
      <c r="AG7">
        <f>'[1]Cuestionarios 11-16'!$AA$10</f>
        <v>2</v>
      </c>
      <c r="AH7">
        <f>'[1]Cuestionarios 11-16'!$AA$11</f>
        <v>3</v>
      </c>
      <c r="AI7">
        <f t="shared" si="8"/>
        <v>1</v>
      </c>
      <c r="AJ7" t="str">
        <f t="shared" si="9"/>
        <v>SI</v>
      </c>
      <c r="AN7">
        <f>'[1]Cuestionarios 11-16'!$AC$10</f>
        <v>3</v>
      </c>
      <c r="AO7">
        <f>'[1]Cuestionarios 11-16'!$AC$11</f>
        <v>3</v>
      </c>
      <c r="AP7">
        <f t="shared" si="10"/>
        <v>0</v>
      </c>
      <c r="AQ7" t="str">
        <f t="shared" si="11"/>
        <v>Sin Cambios</v>
      </c>
      <c r="AU7">
        <f>'[1]Cuestionarios 11-16'!$AE$10</f>
        <v>1</v>
      </c>
      <c r="AV7">
        <f>'[1]Cuestionarios 11-16'!$AE$11</f>
        <v>3</v>
      </c>
      <c r="AW7">
        <f t="shared" si="12"/>
        <v>2</v>
      </c>
      <c r="AX7" t="str">
        <f t="shared" si="13"/>
        <v>SI</v>
      </c>
      <c r="AZ7" s="32" t="str">
        <f t="shared" si="14"/>
        <v>POSITIVO</v>
      </c>
    </row>
    <row r="8" spans="1:56" ht="18" customHeight="1" x14ac:dyDescent="0.25">
      <c r="A8" s="23" t="str">
        <f>'[1]Cuestionarios 11-16'!$A$12</f>
        <v>1300104511</v>
      </c>
      <c r="B8" s="23">
        <f>'[1]Cuestionarios 11-16'!$B$12</f>
        <v>1</v>
      </c>
      <c r="C8" s="28">
        <f>'[1]Cuestionarios 11-16'!$C$12</f>
        <v>41182</v>
      </c>
      <c r="D8" s="23" t="str">
        <f>'[1]Cuestionarios 11-16'!$D$12</f>
        <v>MaD</v>
      </c>
      <c r="E8" s="2" t="str">
        <f>'[1]Cuestionarios 11-16'!$E$12</f>
        <v>Madrid Latina-Adolescencia</v>
      </c>
      <c r="F8" s="6">
        <f>'[1]Cuestionarios 11-16'!$L$12</f>
        <v>7.9999999999999982</v>
      </c>
      <c r="G8" s="6">
        <f>'[1]Cuestionarios 11-16'!$L$13</f>
        <v>8.4166666666666661</v>
      </c>
      <c r="H8" s="6">
        <f t="shared" si="3"/>
        <v>0.41666666666666785</v>
      </c>
      <c r="I8" s="6" t="str">
        <f t="shared" si="0"/>
        <v>SI</v>
      </c>
      <c r="J8" s="6"/>
      <c r="K8" s="6"/>
      <c r="L8" s="6"/>
      <c r="M8" s="6">
        <f>'[1]Cuestionarios 11-16'!$U$12</f>
        <v>3.8333333333333335</v>
      </c>
      <c r="N8" s="6">
        <f>'[1]Cuestionarios 11-16'!$U$13</f>
        <v>4.166666666666667</v>
      </c>
      <c r="O8" s="6">
        <f t="shared" si="1"/>
        <v>0.33333333333333348</v>
      </c>
      <c r="P8" s="6" t="str">
        <f t="shared" si="4"/>
        <v>SI</v>
      </c>
      <c r="Q8" s="6"/>
      <c r="R8" s="6"/>
      <c r="S8" s="6"/>
      <c r="T8">
        <f>'[1]Cuestionarios 11-16'!$W$12</f>
        <v>90</v>
      </c>
      <c r="U8">
        <f>'[1]Cuestionarios 11-16'!$W$13</f>
        <v>45</v>
      </c>
      <c r="V8">
        <f t="shared" si="2"/>
        <v>-45</v>
      </c>
      <c r="W8" t="str">
        <f t="shared" si="5"/>
        <v>SI</v>
      </c>
      <c r="AA8">
        <f>'[1]Cuestionarios 11-16'!$Y$12</f>
        <v>1</v>
      </c>
      <c r="AB8">
        <f>'[1]Cuestionarios 11-16'!$Y$13</f>
        <v>2</v>
      </c>
      <c r="AC8">
        <f t="shared" si="6"/>
        <v>1</v>
      </c>
      <c r="AD8" t="str">
        <f t="shared" si="7"/>
        <v>SI</v>
      </c>
      <c r="AG8">
        <f>'[1]Cuestionarios 11-16'!$AA$12</f>
        <v>3</v>
      </c>
      <c r="AH8">
        <f>'[1]Cuestionarios 11-16'!$AA$13</f>
        <v>3</v>
      </c>
      <c r="AI8">
        <f t="shared" si="8"/>
        <v>0</v>
      </c>
      <c r="AJ8" t="str">
        <f t="shared" si="9"/>
        <v>Sin Cambios</v>
      </c>
      <c r="AN8">
        <f>'[1]Cuestionarios 11-16'!$AC$12</f>
        <v>1</v>
      </c>
      <c r="AO8">
        <f>'[1]Cuestionarios 11-16'!$AC$13</f>
        <v>2</v>
      </c>
      <c r="AP8">
        <f t="shared" si="10"/>
        <v>1</v>
      </c>
      <c r="AQ8" t="str">
        <f t="shared" si="11"/>
        <v>SI</v>
      </c>
      <c r="AU8">
        <f>'[1]Cuestionarios 11-16'!$AE$12</f>
        <v>3</v>
      </c>
      <c r="AV8">
        <f>'[1]Cuestionarios 11-16'!$AE$13</f>
        <v>3</v>
      </c>
      <c r="AW8">
        <f t="shared" si="12"/>
        <v>0</v>
      </c>
      <c r="AX8" t="str">
        <f t="shared" si="13"/>
        <v>Sin Cambios</v>
      </c>
      <c r="AZ8" s="32" t="str">
        <f t="shared" si="14"/>
        <v>SIN IMPACTO</v>
      </c>
    </row>
    <row r="9" spans="1:56" ht="18.75" customHeight="1" x14ac:dyDescent="0.25">
      <c r="A9" s="23" t="str">
        <f>'[1]Cuestionarios 11-16'!$A$14</f>
        <v>1300104711</v>
      </c>
      <c r="B9" s="23">
        <f>'[1]Cuestionarios 11-16'!$B$14</f>
        <v>1</v>
      </c>
      <c r="C9" s="28">
        <f>'[1]Cuestionarios 11-16'!$C$14</f>
        <v>41151</v>
      </c>
      <c r="D9" s="23" t="str">
        <f>'[1]Cuestionarios 11-16'!$D$14</f>
        <v>MaD</v>
      </c>
      <c r="E9" s="2" t="str">
        <f>'[1]Cuestionarios 11-16'!$E$14</f>
        <v>Madrid Latina-Adolescencia</v>
      </c>
      <c r="F9" s="6">
        <f>'[1]Cuestionarios 11-16'!$L$14</f>
        <v>7.9999999999999982</v>
      </c>
      <c r="G9" s="6">
        <f>'[1]Cuestionarios 11-16'!$L$15</f>
        <v>8.5000000000000018</v>
      </c>
      <c r="H9" s="6">
        <f t="shared" si="3"/>
        <v>0.50000000000000355</v>
      </c>
      <c r="I9" s="6" t="str">
        <f t="shared" si="0"/>
        <v>SI</v>
      </c>
      <c r="J9" s="6"/>
      <c r="K9" s="6"/>
      <c r="L9" s="6"/>
      <c r="M9" s="6">
        <f>'[1]Cuestionarios 11-16'!$U$14</f>
        <v>2.5</v>
      </c>
      <c r="N9" s="6">
        <f>'[1]Cuestionarios 11-16'!$U$15</f>
        <v>3.4166666666666665</v>
      </c>
      <c r="O9" s="6">
        <f t="shared" si="1"/>
        <v>0.91666666666666652</v>
      </c>
      <c r="P9" s="6" t="str">
        <f t="shared" si="4"/>
        <v>SI</v>
      </c>
      <c r="Q9" s="6"/>
      <c r="R9" s="6"/>
      <c r="S9" s="6"/>
      <c r="T9">
        <f>'[1]Cuestionarios 11-16'!$W$14</f>
        <v>200</v>
      </c>
      <c r="U9">
        <f>'[1]Cuestionarios 11-16'!$W$15</f>
        <v>45</v>
      </c>
      <c r="V9">
        <f t="shared" si="2"/>
        <v>-155</v>
      </c>
      <c r="W9" t="str">
        <f t="shared" si="5"/>
        <v>SI</v>
      </c>
      <c r="AA9">
        <f>'[1]Cuestionarios 11-16'!$Y$14</f>
        <v>2</v>
      </c>
      <c r="AB9">
        <f>'[1]Cuestionarios 11-16'!$Y$15</f>
        <v>3</v>
      </c>
      <c r="AC9">
        <f t="shared" si="6"/>
        <v>1</v>
      </c>
      <c r="AD9" t="str">
        <f t="shared" si="7"/>
        <v>SI</v>
      </c>
      <c r="AG9">
        <f>'[1]Cuestionarios 11-16'!$AA$14</f>
        <v>3</v>
      </c>
      <c r="AH9">
        <f>'[1]Cuestionarios 11-16'!$AA$15</f>
        <v>4</v>
      </c>
      <c r="AI9">
        <f t="shared" si="8"/>
        <v>1</v>
      </c>
      <c r="AJ9" t="str">
        <f t="shared" si="9"/>
        <v>SI</v>
      </c>
      <c r="AN9">
        <f>'[1]Cuestionarios 11-16'!$AC$14</f>
        <v>3</v>
      </c>
      <c r="AO9">
        <f>'[1]Cuestionarios 11-16'!$AC$15</f>
        <v>3</v>
      </c>
      <c r="AP9">
        <f t="shared" si="10"/>
        <v>0</v>
      </c>
      <c r="AQ9" t="str">
        <f t="shared" si="11"/>
        <v>Sin Cambios</v>
      </c>
      <c r="AU9">
        <f>'[1]Cuestionarios 11-16'!$AE$14</f>
        <v>4</v>
      </c>
      <c r="AV9">
        <f>'[1]Cuestionarios 11-16'!$AE$15</f>
        <v>4</v>
      </c>
      <c r="AW9">
        <f t="shared" si="12"/>
        <v>0</v>
      </c>
      <c r="AX9" t="str">
        <f t="shared" si="13"/>
        <v>Sin Cambios</v>
      </c>
      <c r="AZ9" s="32" t="str">
        <f t="shared" si="14"/>
        <v>SIN IMPACTO</v>
      </c>
    </row>
    <row r="10" spans="1:56" ht="18.75" customHeight="1" x14ac:dyDescent="0.25">
      <c r="A10" s="23" t="str">
        <f>'[1]Cuestionarios 11-16'!$A$16</f>
        <v>1300104811</v>
      </c>
      <c r="B10" s="23">
        <f>'[1]Cuestionarios 11-16'!$B$16</f>
        <v>2</v>
      </c>
      <c r="C10" s="28">
        <f>'[1]Cuestionarios 11-16'!$C$16</f>
        <v>41136</v>
      </c>
      <c r="D10" s="23" t="str">
        <f>'[1]Cuestionarios 11-16'!$D$16</f>
        <v>MaD</v>
      </c>
      <c r="E10" s="2" t="str">
        <f>'[1]Cuestionarios 11-16'!$E$16</f>
        <v>Madrid Latina-Adolescencia</v>
      </c>
      <c r="F10" s="6">
        <f>'[1]Cuestionarios 11-16'!$L$16</f>
        <v>7.5</v>
      </c>
      <c r="G10" s="6">
        <f>'[1]Cuestionarios 11-16'!$L$17</f>
        <v>8.1666666666666643</v>
      </c>
      <c r="H10" s="6">
        <f t="shared" si="3"/>
        <v>0.6666666666666643</v>
      </c>
      <c r="I10" s="6" t="str">
        <f t="shared" si="0"/>
        <v>SI</v>
      </c>
      <c r="J10" s="6"/>
      <c r="K10" s="6"/>
      <c r="L10" s="6"/>
      <c r="M10" s="6">
        <f>'[1]Cuestionarios 11-16'!$U$16</f>
        <v>1.75</v>
      </c>
      <c r="N10" s="6">
        <f>'[1]Cuestionarios 11-16'!$U$17</f>
        <v>3</v>
      </c>
      <c r="O10" s="6">
        <f t="shared" si="1"/>
        <v>1.25</v>
      </c>
      <c r="P10" s="6" t="str">
        <f t="shared" si="4"/>
        <v>SI</v>
      </c>
      <c r="Q10" s="6"/>
      <c r="R10" s="6"/>
      <c r="S10" s="6"/>
      <c r="T10">
        <f>'[1]Cuestionarios 11-16'!$W$16</f>
        <v>90</v>
      </c>
      <c r="U10">
        <f>'[1]Cuestionarios 11-16'!$W$17</f>
        <v>90</v>
      </c>
      <c r="V10">
        <f t="shared" si="2"/>
        <v>0</v>
      </c>
      <c r="W10" t="str">
        <f t="shared" si="5"/>
        <v>Sin Cambios</v>
      </c>
      <c r="AA10">
        <f>'[1]Cuestionarios 11-16'!$Y$16</f>
        <v>1</v>
      </c>
      <c r="AB10">
        <f>'[1]Cuestionarios 11-16'!$Y$17</f>
        <v>4</v>
      </c>
      <c r="AC10">
        <f t="shared" si="6"/>
        <v>3</v>
      </c>
      <c r="AD10" t="str">
        <f t="shared" si="7"/>
        <v>SI</v>
      </c>
      <c r="AG10">
        <f>'[1]Cuestionarios 11-16'!$AA$16</f>
        <v>2</v>
      </c>
      <c r="AH10">
        <f>'[1]Cuestionarios 11-16'!$AA$17</f>
        <v>3</v>
      </c>
      <c r="AI10">
        <f t="shared" si="8"/>
        <v>1</v>
      </c>
      <c r="AJ10" t="str">
        <f t="shared" si="9"/>
        <v>SI</v>
      </c>
      <c r="AN10">
        <f>'[1]Cuestionarios 11-16'!$AC$16</f>
        <v>0</v>
      </c>
      <c r="AO10">
        <f>'[1]Cuestionarios 11-16'!$AC$17</f>
        <v>1</v>
      </c>
      <c r="AP10">
        <f t="shared" si="10"/>
        <v>1</v>
      </c>
      <c r="AQ10" t="str">
        <f t="shared" si="11"/>
        <v>SI</v>
      </c>
      <c r="AU10">
        <f>'[1]Cuestionarios 11-16'!$AE$16</f>
        <v>2</v>
      </c>
      <c r="AV10">
        <f>'[1]Cuestionarios 11-16'!$AE$17</f>
        <v>3</v>
      </c>
      <c r="AW10">
        <f t="shared" si="12"/>
        <v>1</v>
      </c>
      <c r="AX10" t="str">
        <f t="shared" si="13"/>
        <v>SI</v>
      </c>
      <c r="AZ10" s="32" t="str">
        <f t="shared" si="14"/>
        <v>POSITIVO</v>
      </c>
    </row>
    <row r="11" spans="1:56" ht="18.75" customHeight="1" x14ac:dyDescent="0.25">
      <c r="A11" s="23" t="str">
        <f>'[1]Cuestionarios 11-16'!$A$18</f>
        <v>1300104911</v>
      </c>
      <c r="B11" s="23">
        <f>'[1]Cuestionarios 11-16'!$B$18</f>
        <v>1</v>
      </c>
      <c r="C11" s="28">
        <f>'[1]Cuestionarios 11-16'!$C$18</f>
        <v>41120</v>
      </c>
      <c r="D11" s="23" t="str">
        <f>'[1]Cuestionarios 11-16'!$D$18</f>
        <v>MaD</v>
      </c>
      <c r="E11" s="2" t="str">
        <f>'[1]Cuestionarios 11-16'!$E$18</f>
        <v>Madrid Latina-Adolescencia</v>
      </c>
      <c r="F11" s="6">
        <f>'[1]Cuestionarios 11-16'!$L$18</f>
        <v>8.4166666666666661</v>
      </c>
      <c r="G11" s="6">
        <f>'[1]Cuestionarios 11-16'!$L$19</f>
        <v>8.1666666666666696</v>
      </c>
      <c r="H11" s="6">
        <f t="shared" si="3"/>
        <v>-0.24999999999999645</v>
      </c>
      <c r="I11" s="6" t="str">
        <f t="shared" si="0"/>
        <v>NO</v>
      </c>
      <c r="J11" s="6"/>
      <c r="K11" s="6"/>
      <c r="L11" s="6"/>
      <c r="M11" s="6">
        <f>'[1]Cuestionarios 11-16'!$U$18</f>
        <v>2.9166666666666665</v>
      </c>
      <c r="N11" s="6">
        <f>'[1]Cuestionarios 11-16'!$U$19</f>
        <v>2.8333333333333335</v>
      </c>
      <c r="O11" s="6">
        <f t="shared" si="1"/>
        <v>-8.3333333333333037E-2</v>
      </c>
      <c r="P11" s="6" t="str">
        <f t="shared" si="4"/>
        <v>NO</v>
      </c>
      <c r="Q11" s="6"/>
      <c r="R11" s="6"/>
      <c r="S11" s="6"/>
      <c r="T11">
        <f>'[1]Cuestionarios 11-16'!$W$18</f>
        <v>150</v>
      </c>
      <c r="U11">
        <f>'[1]Cuestionarios 11-16'!$W$19</f>
        <v>200</v>
      </c>
      <c r="V11">
        <f t="shared" si="2"/>
        <v>50</v>
      </c>
      <c r="W11" t="str">
        <f t="shared" si="5"/>
        <v>NO</v>
      </c>
      <c r="AA11">
        <f>'[1]Cuestionarios 11-16'!$Y$18</f>
        <v>1</v>
      </c>
      <c r="AB11">
        <f>'[1]Cuestionarios 11-16'!$Y$19</f>
        <v>1</v>
      </c>
      <c r="AC11">
        <f t="shared" si="6"/>
        <v>0</v>
      </c>
      <c r="AD11" t="str">
        <f t="shared" si="7"/>
        <v>Sin Cambios</v>
      </c>
      <c r="AG11">
        <f>'[1]Cuestionarios 11-16'!$AA$18</f>
        <v>3</v>
      </c>
      <c r="AH11">
        <f>'[1]Cuestionarios 11-16'!$AA$19</f>
        <v>3</v>
      </c>
      <c r="AI11">
        <f t="shared" si="8"/>
        <v>0</v>
      </c>
      <c r="AJ11" t="str">
        <f t="shared" si="9"/>
        <v>Sin Cambios</v>
      </c>
      <c r="AN11">
        <f>'[1]Cuestionarios 11-16'!$AC$18</f>
        <v>3</v>
      </c>
      <c r="AO11">
        <f>'[1]Cuestionarios 11-16'!$AC$19</f>
        <v>2</v>
      </c>
      <c r="AP11">
        <f t="shared" si="10"/>
        <v>-1</v>
      </c>
      <c r="AQ11" t="str">
        <f t="shared" si="11"/>
        <v>NO</v>
      </c>
      <c r="AU11">
        <f>'[1]Cuestionarios 11-16'!$AE$18</f>
        <v>3</v>
      </c>
      <c r="AV11">
        <f>'[1]Cuestionarios 11-16'!$AE$19</f>
        <v>3</v>
      </c>
      <c r="AW11">
        <f t="shared" si="12"/>
        <v>0</v>
      </c>
      <c r="AX11" t="str">
        <f t="shared" si="13"/>
        <v>Sin Cambios</v>
      </c>
      <c r="AZ11" s="32" t="str">
        <f t="shared" si="14"/>
        <v>SIN IMPACTO</v>
      </c>
    </row>
    <row r="12" spans="1:56" ht="15.75" customHeight="1" x14ac:dyDescent="0.25">
      <c r="A12" s="23" t="str">
        <f>'[1]Cuestionarios 11-16'!$A$20</f>
        <v>1300105011</v>
      </c>
      <c r="B12" s="23">
        <f>'[1]Cuestionarios 11-16'!$B$20</f>
        <v>2</v>
      </c>
      <c r="C12" s="28">
        <f>'[1]Cuestionarios 11-16'!$C$20</f>
        <v>41105</v>
      </c>
      <c r="D12" s="23" t="str">
        <f>'[1]Cuestionarios 11-16'!$D$20</f>
        <v>MaD</v>
      </c>
      <c r="E12" s="2" t="str">
        <f>'[1]Cuestionarios 11-16'!$E$20</f>
        <v>Madrid Latina-Adolescencia</v>
      </c>
      <c r="F12" s="6">
        <f>'[1]Cuestionarios 11-16'!$L$20</f>
        <v>8.4999999999999982</v>
      </c>
      <c r="G12" s="6">
        <f>'[1]Cuestionarios 11-16'!$L$21</f>
        <v>8.25</v>
      </c>
      <c r="H12" s="6">
        <f t="shared" si="3"/>
        <v>-0.24999999999999822</v>
      </c>
      <c r="I12" s="6" t="str">
        <f t="shared" si="0"/>
        <v>NO</v>
      </c>
      <c r="J12" s="6"/>
      <c r="K12" s="6"/>
      <c r="L12" s="6"/>
      <c r="M12" s="6">
        <f>'[1]Cuestionarios 11-16'!$U$20</f>
        <v>5.666666666666667</v>
      </c>
      <c r="N12" s="6">
        <f>'[1]Cuestionarios 11-16'!$U$21</f>
        <v>4.75</v>
      </c>
      <c r="O12" s="6">
        <f t="shared" si="1"/>
        <v>-0.91666666666666696</v>
      </c>
      <c r="P12" s="6" t="str">
        <f t="shared" si="4"/>
        <v>NO</v>
      </c>
      <c r="Q12" s="6"/>
      <c r="R12" s="6"/>
      <c r="S12" s="6"/>
      <c r="T12">
        <f>'[1]Cuestionarios 11-16'!$W$20</f>
        <v>90</v>
      </c>
      <c r="U12">
        <f>'[1]Cuestionarios 11-16'!$W$21</f>
        <v>150</v>
      </c>
      <c r="V12">
        <f t="shared" si="2"/>
        <v>60</v>
      </c>
      <c r="W12" t="str">
        <f t="shared" si="5"/>
        <v>NO</v>
      </c>
      <c r="AA12">
        <f>'[1]Cuestionarios 11-16'!$Y$20</f>
        <v>0</v>
      </c>
      <c r="AB12">
        <f>'[1]Cuestionarios 11-16'!$Y$21</f>
        <v>0</v>
      </c>
      <c r="AC12">
        <f t="shared" si="6"/>
        <v>0</v>
      </c>
      <c r="AD12" t="str">
        <f t="shared" si="7"/>
        <v>Sin Cambios</v>
      </c>
      <c r="AG12">
        <f>'[1]Cuestionarios 11-16'!$AA$20</f>
        <v>2</v>
      </c>
      <c r="AH12">
        <f>'[1]Cuestionarios 11-16'!$AA$21</f>
        <v>2</v>
      </c>
      <c r="AI12">
        <f t="shared" si="8"/>
        <v>0</v>
      </c>
      <c r="AJ12" t="str">
        <f t="shared" si="9"/>
        <v>Sin Cambios</v>
      </c>
      <c r="AN12">
        <f>'[1]Cuestionarios 11-16'!$AC$20</f>
        <v>2</v>
      </c>
      <c r="AO12">
        <f>'[1]Cuestionarios 11-16'!$AC$21</f>
        <v>1</v>
      </c>
      <c r="AP12">
        <f t="shared" si="10"/>
        <v>-1</v>
      </c>
      <c r="AQ12" t="str">
        <f t="shared" si="11"/>
        <v>NO</v>
      </c>
      <c r="AU12">
        <f>'[1]Cuestionarios 11-16'!$AE$20</f>
        <v>3</v>
      </c>
      <c r="AV12">
        <f>'[1]Cuestionarios 11-16'!$AE$21</f>
        <v>2</v>
      </c>
      <c r="AW12">
        <f t="shared" si="12"/>
        <v>-1</v>
      </c>
      <c r="AX12" t="str">
        <f t="shared" si="13"/>
        <v>NO</v>
      </c>
      <c r="AZ12" s="32" t="str">
        <f t="shared" si="14"/>
        <v>SIN IMPACTO</v>
      </c>
    </row>
    <row r="13" spans="1:56" ht="15.75" customHeight="1" x14ac:dyDescent="0.25">
      <c r="A13" s="23" t="str">
        <f>'[1]Cuestionarios 11-16'!$A$22</f>
        <v>1300105111</v>
      </c>
      <c r="B13" s="23">
        <f>'[1]Cuestionarios 11-16'!$B$22</f>
        <v>1</v>
      </c>
      <c r="C13" s="28">
        <f>'[1]Cuestionarios 11-16'!$C$22</f>
        <v>41090</v>
      </c>
      <c r="D13" s="23" t="str">
        <f>'[1]Cuestionarios 11-16'!$D$22</f>
        <v>MaD</v>
      </c>
      <c r="E13" s="2" t="str">
        <f>'[1]Cuestionarios 11-16'!$E$22</f>
        <v>Madrid Latina-Adolescencia</v>
      </c>
      <c r="F13" s="6">
        <f>'[1]Cuestionarios 11-16'!$L$22</f>
        <v>7.2499999999999982</v>
      </c>
      <c r="G13" s="6">
        <f>'[1]Cuestionarios 11-16'!$L$23</f>
        <v>7.9999999999999982</v>
      </c>
      <c r="H13" s="6">
        <f t="shared" si="3"/>
        <v>0.75</v>
      </c>
      <c r="I13" s="6" t="str">
        <f t="shared" si="0"/>
        <v>SI</v>
      </c>
      <c r="J13" s="6"/>
      <c r="K13" s="6"/>
      <c r="L13" s="6"/>
      <c r="M13" s="6">
        <f>'[1]Cuestionarios 11-16'!$U$22</f>
        <v>2.5</v>
      </c>
      <c r="N13" s="6">
        <f>'[1]Cuestionarios 11-16'!$U$23</f>
        <v>3.4166666666666665</v>
      </c>
      <c r="O13" s="6">
        <f t="shared" si="1"/>
        <v>0.91666666666666652</v>
      </c>
      <c r="P13" s="6" t="str">
        <f t="shared" si="4"/>
        <v>SI</v>
      </c>
      <c r="Q13" s="6"/>
      <c r="R13" s="6"/>
      <c r="S13" s="6"/>
      <c r="T13">
        <f>'[1]Cuestionarios 11-16'!$W$22</f>
        <v>45</v>
      </c>
      <c r="U13">
        <f>'[1]Cuestionarios 11-16'!$W$23</f>
        <v>45</v>
      </c>
      <c r="V13">
        <f t="shared" si="2"/>
        <v>0</v>
      </c>
      <c r="W13" t="str">
        <f t="shared" si="5"/>
        <v>Sin Cambios</v>
      </c>
      <c r="AA13">
        <f>'[1]Cuestionarios 11-16'!$Y$22</f>
        <v>1</v>
      </c>
      <c r="AB13">
        <f>'[1]Cuestionarios 11-16'!$Y$23</f>
        <v>2</v>
      </c>
      <c r="AC13">
        <f t="shared" si="6"/>
        <v>1</v>
      </c>
      <c r="AD13" t="str">
        <f t="shared" si="7"/>
        <v>SI</v>
      </c>
      <c r="AG13">
        <f>'[1]Cuestionarios 11-16'!$AA$22</f>
        <v>1</v>
      </c>
      <c r="AH13">
        <f>'[1]Cuestionarios 11-16'!$AA$23</f>
        <v>3</v>
      </c>
      <c r="AI13">
        <f t="shared" si="8"/>
        <v>2</v>
      </c>
      <c r="AJ13" t="str">
        <f t="shared" si="9"/>
        <v>SI</v>
      </c>
      <c r="AN13">
        <f>'[1]Cuestionarios 11-16'!$AC$22</f>
        <v>3</v>
      </c>
      <c r="AO13">
        <f>'[1]Cuestionarios 11-16'!$AC$23</f>
        <v>4</v>
      </c>
      <c r="AP13">
        <f t="shared" si="10"/>
        <v>1</v>
      </c>
      <c r="AQ13" t="str">
        <f t="shared" si="11"/>
        <v>SI</v>
      </c>
      <c r="AU13">
        <f>'[1]Cuestionarios 11-16'!$AE$22</f>
        <v>2</v>
      </c>
      <c r="AV13">
        <f>'[1]Cuestionarios 11-16'!$AE$23</f>
        <v>3</v>
      </c>
      <c r="AW13">
        <f t="shared" si="12"/>
        <v>1</v>
      </c>
      <c r="AX13" t="str">
        <f t="shared" si="13"/>
        <v>SI</v>
      </c>
      <c r="AZ13" s="32" t="str">
        <f t="shared" si="14"/>
        <v>POSITIVO</v>
      </c>
    </row>
    <row r="14" spans="1:56" ht="17.25" customHeight="1" x14ac:dyDescent="0.25">
      <c r="A14" s="23" t="str">
        <f>'[1]Cuestionarios 11-16'!$A$24</f>
        <v>1300105211</v>
      </c>
      <c r="B14" s="23">
        <f>'[1]Cuestionarios 11-16'!$B$24</f>
        <v>2</v>
      </c>
      <c r="C14" s="28">
        <f>'[1]Cuestionarios 11-16'!$C$24</f>
        <v>41075</v>
      </c>
      <c r="D14" s="23" t="str">
        <f>'[1]Cuestionarios 11-16'!$D$24</f>
        <v>MaD</v>
      </c>
      <c r="E14" s="2" t="str">
        <f>'[1]Cuestionarios 11-16'!$E$24</f>
        <v>Madrid Latina-Adolescencia</v>
      </c>
      <c r="F14" s="6">
        <f>'[1]Cuestionarios 11-16'!$L$24</f>
        <v>8.25</v>
      </c>
      <c r="G14" s="6">
        <f>'[1]Cuestionarios 11-16'!$L$25</f>
        <v>8.8333333333333339</v>
      </c>
      <c r="H14" s="6">
        <f t="shared" si="3"/>
        <v>0.58333333333333393</v>
      </c>
      <c r="I14" s="6" t="str">
        <f t="shared" si="0"/>
        <v>SI</v>
      </c>
      <c r="J14" s="6"/>
      <c r="K14" s="6"/>
      <c r="L14" s="6"/>
      <c r="M14" s="6">
        <f>'[1]Cuestionarios 11-16'!$U$24</f>
        <v>2.8333333333333335</v>
      </c>
      <c r="N14" s="6">
        <f>'[1]Cuestionarios 11-16'!$U$25</f>
        <v>3.6666666666666665</v>
      </c>
      <c r="O14" s="6">
        <f t="shared" si="1"/>
        <v>0.83333333333333304</v>
      </c>
      <c r="P14" s="6" t="str">
        <f t="shared" si="4"/>
        <v>SI</v>
      </c>
      <c r="Q14" s="6"/>
      <c r="R14" s="6"/>
      <c r="S14" s="6"/>
      <c r="T14">
        <f>'[1]Cuestionarios 11-16'!$W$24</f>
        <v>200</v>
      </c>
      <c r="U14">
        <f>'[1]Cuestionarios 11-16'!$W$25</f>
        <v>150</v>
      </c>
      <c r="V14">
        <f t="shared" si="2"/>
        <v>-50</v>
      </c>
      <c r="W14" t="str">
        <f t="shared" si="5"/>
        <v>SI</v>
      </c>
      <c r="AA14">
        <f>'[1]Cuestionarios 11-16'!$Y$24</f>
        <v>1</v>
      </c>
      <c r="AB14">
        <f>'[1]Cuestionarios 11-16'!$Y$25</f>
        <v>2</v>
      </c>
      <c r="AC14">
        <f t="shared" si="6"/>
        <v>1</v>
      </c>
      <c r="AD14" t="str">
        <f t="shared" si="7"/>
        <v>SI</v>
      </c>
      <c r="AG14">
        <f>'[1]Cuestionarios 11-16'!$AA$24</f>
        <v>3</v>
      </c>
      <c r="AH14">
        <f>'[1]Cuestionarios 11-16'!$AA$25</f>
        <v>4</v>
      </c>
      <c r="AI14">
        <f t="shared" si="8"/>
        <v>1</v>
      </c>
      <c r="AJ14" t="str">
        <f t="shared" si="9"/>
        <v>SI</v>
      </c>
      <c r="AN14">
        <f>'[1]Cuestionarios 11-16'!$AC$24</f>
        <v>3</v>
      </c>
      <c r="AO14">
        <f>'[1]Cuestionarios 11-16'!$AC$25</f>
        <v>4</v>
      </c>
      <c r="AP14">
        <f t="shared" si="10"/>
        <v>1</v>
      </c>
      <c r="AQ14" t="str">
        <f t="shared" si="11"/>
        <v>SI</v>
      </c>
      <c r="AU14">
        <f>'[1]Cuestionarios 11-16'!$AE$24</f>
        <v>3</v>
      </c>
      <c r="AV14">
        <f>'[1]Cuestionarios 11-16'!$AE$25</f>
        <v>4</v>
      </c>
      <c r="AW14">
        <f t="shared" si="12"/>
        <v>1</v>
      </c>
      <c r="AX14" t="str">
        <f t="shared" si="13"/>
        <v>SI</v>
      </c>
      <c r="AZ14" s="32" t="str">
        <f t="shared" si="14"/>
        <v>POSITIVO</v>
      </c>
    </row>
    <row r="15" spans="1:56" ht="15.75" customHeight="1" x14ac:dyDescent="0.25">
      <c r="A15" s="23" t="str">
        <f>'[1]Cuestionarios 11-16'!$A$26</f>
        <v>1300105311</v>
      </c>
      <c r="B15" s="23">
        <f>'[1]Cuestionarios 11-16'!$B$26</f>
        <v>1</v>
      </c>
      <c r="C15" s="28">
        <f>'[1]Cuestionarios 11-16'!$C$26</f>
        <v>41059</v>
      </c>
      <c r="D15" s="23" t="str">
        <f>'[1]Cuestionarios 11-16'!$D$26</f>
        <v>MaD</v>
      </c>
      <c r="E15" s="2" t="str">
        <f>'[1]Cuestionarios 11-16'!$E$26</f>
        <v>Madrid Latina-Adolescencia</v>
      </c>
      <c r="F15" s="6">
        <f>'[1]Cuestionarios 11-16'!$L$26</f>
        <v>8.4166666666666661</v>
      </c>
      <c r="G15" s="6">
        <f>'[1]Cuestionarios 11-16'!$L$27</f>
        <v>8.9166666666666696</v>
      </c>
      <c r="H15" s="6">
        <f t="shared" si="3"/>
        <v>0.50000000000000355</v>
      </c>
      <c r="I15" s="6" t="str">
        <f t="shared" si="0"/>
        <v>SI</v>
      </c>
      <c r="J15" s="6"/>
      <c r="K15" s="6"/>
      <c r="L15" s="6"/>
      <c r="M15" s="6">
        <f>'[1]Cuestionarios 11-16'!$U$26</f>
        <v>2.1666666666666665</v>
      </c>
      <c r="N15" s="6">
        <f>'[1]Cuestionarios 11-16'!$U$27</f>
        <v>3.6666666666666665</v>
      </c>
      <c r="O15" s="6">
        <f t="shared" si="1"/>
        <v>1.5</v>
      </c>
      <c r="P15" s="6" t="str">
        <f t="shared" si="4"/>
        <v>SI</v>
      </c>
      <c r="Q15" s="6"/>
      <c r="R15" s="6"/>
      <c r="S15" s="6"/>
      <c r="T15">
        <f>'[1]Cuestionarios 11-16'!$W$26</f>
        <v>150</v>
      </c>
      <c r="U15">
        <f>'[1]Cuestionarios 11-16'!$W$27</f>
        <v>200</v>
      </c>
      <c r="V15">
        <f t="shared" si="2"/>
        <v>50</v>
      </c>
      <c r="W15" t="str">
        <f t="shared" si="5"/>
        <v>NO</v>
      </c>
      <c r="AA15">
        <f>'[1]Cuestionarios 11-16'!$Y$26</f>
        <v>0</v>
      </c>
      <c r="AB15">
        <f>'[1]Cuestionarios 11-16'!$Y$27</f>
        <v>1</v>
      </c>
      <c r="AC15">
        <f t="shared" si="6"/>
        <v>1</v>
      </c>
      <c r="AD15" t="str">
        <f t="shared" si="7"/>
        <v>SI</v>
      </c>
      <c r="AG15">
        <f>'[1]Cuestionarios 11-16'!$AA$26</f>
        <v>2</v>
      </c>
      <c r="AH15">
        <f>'[1]Cuestionarios 11-16'!$AA$27</f>
        <v>3</v>
      </c>
      <c r="AI15">
        <f t="shared" si="8"/>
        <v>1</v>
      </c>
      <c r="AJ15" t="str">
        <f t="shared" si="9"/>
        <v>SI</v>
      </c>
      <c r="AN15">
        <f>'[1]Cuestionarios 11-16'!$AC$26</f>
        <v>2</v>
      </c>
      <c r="AO15">
        <f>'[1]Cuestionarios 11-16'!$AC$27</f>
        <v>3</v>
      </c>
      <c r="AP15">
        <f t="shared" si="10"/>
        <v>1</v>
      </c>
      <c r="AQ15" t="str">
        <f t="shared" si="11"/>
        <v>SI</v>
      </c>
      <c r="AU15">
        <f>'[1]Cuestionarios 11-16'!$AE$26</f>
        <v>3</v>
      </c>
      <c r="AV15">
        <f>'[1]Cuestionarios 11-16'!$AE$27</f>
        <v>4</v>
      </c>
      <c r="AW15">
        <f t="shared" si="12"/>
        <v>1</v>
      </c>
      <c r="AX15" t="str">
        <f t="shared" si="13"/>
        <v>SI</v>
      </c>
      <c r="AZ15" s="32" t="str">
        <f t="shared" si="14"/>
        <v>POSITIVO</v>
      </c>
    </row>
    <row r="16" spans="1:56" ht="15.75" customHeight="1" x14ac:dyDescent="0.25">
      <c r="A16" s="23" t="str">
        <f>'[1]Cuestionarios 11-16'!$A$28</f>
        <v>1300105411</v>
      </c>
      <c r="B16" s="23">
        <f>'[1]Cuestionarios 11-16'!$B$28</f>
        <v>2</v>
      </c>
      <c r="C16" s="28">
        <f>'[1]Cuestionarios 11-16'!$C$28</f>
        <v>41044</v>
      </c>
      <c r="D16" s="23" t="str">
        <f>'[1]Cuestionarios 11-16'!$D$28</f>
        <v>MaD</v>
      </c>
      <c r="E16" s="2" t="str">
        <f>'[1]Cuestionarios 11-16'!$E$28</f>
        <v>Madrid Latina-Adolescencia</v>
      </c>
      <c r="F16" s="6">
        <f>'[1]Cuestionarios 11-16'!$L$28</f>
        <v>8.1666666666666696</v>
      </c>
      <c r="G16" s="6">
        <f>'[1]Cuestionarios 11-16'!$L$29</f>
        <v>8.5000000000000018</v>
      </c>
      <c r="H16" s="6">
        <f t="shared" si="3"/>
        <v>0.33333333333333215</v>
      </c>
      <c r="I16" s="6" t="str">
        <f t="shared" si="0"/>
        <v>SI</v>
      </c>
      <c r="J16" s="6"/>
      <c r="K16" s="6"/>
      <c r="L16" s="6"/>
      <c r="M16" s="6">
        <f>'[1]Cuestionarios 11-16'!$U$28</f>
        <v>6.166666666666667</v>
      </c>
      <c r="N16" s="6">
        <f>'[1]Cuestionarios 11-16'!$U$29</f>
        <v>6.333333333333333</v>
      </c>
      <c r="O16" s="6">
        <f t="shared" si="1"/>
        <v>0.16666666666666607</v>
      </c>
      <c r="P16" s="6" t="str">
        <f t="shared" si="4"/>
        <v>SI</v>
      </c>
      <c r="Q16" s="6"/>
      <c r="R16" s="6"/>
      <c r="S16" s="6"/>
      <c r="T16">
        <f>'[1]Cuestionarios 11-16'!$W$28</f>
        <v>90</v>
      </c>
      <c r="U16">
        <f>'[1]Cuestionarios 11-16'!$W$29</f>
        <v>90</v>
      </c>
      <c r="V16">
        <f t="shared" si="2"/>
        <v>0</v>
      </c>
      <c r="W16" t="str">
        <f t="shared" si="5"/>
        <v>Sin Cambios</v>
      </c>
      <c r="AA16">
        <f>'[1]Cuestionarios 11-16'!$Y$28</f>
        <v>2</v>
      </c>
      <c r="AB16">
        <f>'[1]Cuestionarios 11-16'!$Y$29</f>
        <v>2</v>
      </c>
      <c r="AC16">
        <f t="shared" si="6"/>
        <v>0</v>
      </c>
      <c r="AD16" t="str">
        <f t="shared" si="7"/>
        <v>Sin Cambios</v>
      </c>
      <c r="AG16">
        <f>'[1]Cuestionarios 11-16'!$AA$28</f>
        <v>2</v>
      </c>
      <c r="AH16">
        <f>'[1]Cuestionarios 11-16'!$AA$29</f>
        <v>2</v>
      </c>
      <c r="AI16">
        <f t="shared" si="8"/>
        <v>0</v>
      </c>
      <c r="AJ16" t="str">
        <f t="shared" si="9"/>
        <v>Sin Cambios</v>
      </c>
      <c r="AN16">
        <f>'[1]Cuestionarios 11-16'!$AC$28</f>
        <v>4</v>
      </c>
      <c r="AO16">
        <f>'[1]Cuestionarios 11-16'!$AC$29</f>
        <v>4</v>
      </c>
      <c r="AP16">
        <f t="shared" si="10"/>
        <v>0</v>
      </c>
      <c r="AQ16" t="str">
        <f t="shared" si="11"/>
        <v>Sin Cambios</v>
      </c>
      <c r="AU16">
        <f>'[1]Cuestionarios 11-16'!$AE$28</f>
        <v>2</v>
      </c>
      <c r="AV16">
        <f>'[1]Cuestionarios 11-16'!$AE$29</f>
        <v>3</v>
      </c>
      <c r="AW16">
        <f t="shared" si="12"/>
        <v>1</v>
      </c>
      <c r="AX16" t="str">
        <f t="shared" si="13"/>
        <v>SI</v>
      </c>
      <c r="AZ16" s="32" t="str">
        <f t="shared" si="14"/>
        <v>POSITIVO</v>
      </c>
    </row>
    <row r="17" spans="1:52" ht="15" customHeight="1" x14ac:dyDescent="0.25">
      <c r="A17" s="23" t="str">
        <f>'[1]Cuestionarios 11-16'!$A$30</f>
        <v>1300105511</v>
      </c>
      <c r="B17" s="23">
        <f>'[1]Cuestionarios 11-16'!$B$30</f>
        <v>1</v>
      </c>
      <c r="C17" s="28">
        <f>'[1]Cuestionarios 11-16'!$C$30</f>
        <v>41029</v>
      </c>
      <c r="D17" s="23" t="str">
        <f>'[1]Cuestionarios 11-16'!$D$30</f>
        <v>MaD</v>
      </c>
      <c r="E17" s="2" t="str">
        <f>'[1]Cuestionarios 11-16'!$E$30</f>
        <v>Madrid Latina-Adolescencia</v>
      </c>
      <c r="F17" s="6">
        <f>'[1]Cuestionarios 11-16'!$L$30</f>
        <v>7.1666666666666652</v>
      </c>
      <c r="G17" s="6">
        <f>'[1]Cuestionarios 11-16'!$L$31</f>
        <v>8.0833333333333339</v>
      </c>
      <c r="H17" s="6">
        <f t="shared" si="3"/>
        <v>0.91666666666666874</v>
      </c>
      <c r="I17" s="6" t="str">
        <f t="shared" si="0"/>
        <v>SI</v>
      </c>
      <c r="J17" s="6"/>
      <c r="K17" s="6"/>
      <c r="L17" s="6"/>
      <c r="M17" s="6">
        <f>'[1]Cuestionarios 11-16'!$U$30</f>
        <v>2.5</v>
      </c>
      <c r="N17" s="6">
        <f>'[1]Cuestionarios 11-16'!$U$31</f>
        <v>3.0833333333333335</v>
      </c>
      <c r="O17" s="6">
        <f t="shared" si="1"/>
        <v>0.58333333333333348</v>
      </c>
      <c r="P17" s="6" t="str">
        <f t="shared" si="4"/>
        <v>SI</v>
      </c>
      <c r="Q17" s="6"/>
      <c r="R17" s="6"/>
      <c r="S17" s="6"/>
      <c r="T17">
        <f>'[1]Cuestionarios 11-16'!$W$30</f>
        <v>200</v>
      </c>
      <c r="U17">
        <f>'[1]Cuestionarios 11-16'!$W$31</f>
        <v>150</v>
      </c>
      <c r="V17">
        <f t="shared" si="2"/>
        <v>-50</v>
      </c>
      <c r="W17" t="str">
        <f t="shared" si="5"/>
        <v>SI</v>
      </c>
      <c r="AA17">
        <f>'[1]Cuestionarios 11-16'!$Y$30</f>
        <v>1</v>
      </c>
      <c r="AB17">
        <f>'[1]Cuestionarios 11-16'!$Y$31</f>
        <v>1</v>
      </c>
      <c r="AC17">
        <f t="shared" si="6"/>
        <v>0</v>
      </c>
      <c r="AD17" t="str">
        <f t="shared" si="7"/>
        <v>Sin Cambios</v>
      </c>
      <c r="AG17">
        <f>'[1]Cuestionarios 11-16'!$AA$30</f>
        <v>1</v>
      </c>
      <c r="AH17">
        <f>'[1]Cuestionarios 11-16'!$AA$31</f>
        <v>3</v>
      </c>
      <c r="AI17">
        <f t="shared" si="8"/>
        <v>2</v>
      </c>
      <c r="AJ17" t="str">
        <f t="shared" si="9"/>
        <v>SI</v>
      </c>
      <c r="AN17">
        <f>'[1]Cuestionarios 11-16'!$AC$30</f>
        <v>1</v>
      </c>
      <c r="AO17">
        <f>'[1]Cuestionarios 11-16'!$AC$31</f>
        <v>2</v>
      </c>
      <c r="AP17">
        <f t="shared" si="10"/>
        <v>1</v>
      </c>
      <c r="AQ17" t="str">
        <f t="shared" si="11"/>
        <v>SI</v>
      </c>
      <c r="AU17">
        <f>'[1]Cuestionarios 11-16'!$AE$30</f>
        <v>1</v>
      </c>
      <c r="AV17">
        <f>'[1]Cuestionarios 11-16'!$AE$31</f>
        <v>3</v>
      </c>
      <c r="AW17">
        <f t="shared" si="12"/>
        <v>2</v>
      </c>
      <c r="AX17" t="str">
        <f t="shared" si="13"/>
        <v>SI</v>
      </c>
      <c r="AZ17" s="32" t="str">
        <f t="shared" si="14"/>
        <v>POSITIVO</v>
      </c>
    </row>
    <row r="18" spans="1:52" ht="15.75" customHeight="1" x14ac:dyDescent="0.25">
      <c r="A18" s="23" t="str">
        <f>'[1]Cuestionarios 11-16'!$A$32</f>
        <v>1300105711</v>
      </c>
      <c r="B18" s="23">
        <f>'[1]Cuestionarios 11-16'!$B$32</f>
        <v>1</v>
      </c>
      <c r="C18" s="28">
        <f>'[1]Cuestionarios 11-16'!$C$32</f>
        <v>40998</v>
      </c>
      <c r="D18" s="23" t="str">
        <f>'[1]Cuestionarios 11-16'!$D$32</f>
        <v>MaD</v>
      </c>
      <c r="E18" s="2" t="str">
        <f>'[1]Cuestionarios 11-16'!$E$32</f>
        <v>Madrid Latina-Adolescencia</v>
      </c>
      <c r="F18" s="6">
        <f>'[1]Cuestionarios 11-16'!$L$32</f>
        <v>8.5000000000000018</v>
      </c>
      <c r="G18" s="6">
        <f>'[1]Cuestionarios 11-16'!$L$33</f>
        <v>8.25</v>
      </c>
      <c r="H18" s="6">
        <f t="shared" si="3"/>
        <v>-0.25000000000000178</v>
      </c>
      <c r="I18" s="6" t="str">
        <f t="shared" si="0"/>
        <v>NO</v>
      </c>
      <c r="J18" s="6"/>
      <c r="K18" s="6"/>
      <c r="L18" s="6"/>
      <c r="M18" s="6">
        <f>'[1]Cuestionarios 11-16'!$U$32</f>
        <v>4</v>
      </c>
      <c r="N18" s="6">
        <f>'[1]Cuestionarios 11-16'!$U$33</f>
        <v>3.75</v>
      </c>
      <c r="O18" s="6">
        <f t="shared" si="1"/>
        <v>-0.25</v>
      </c>
      <c r="P18" s="6" t="str">
        <f t="shared" si="4"/>
        <v>NO</v>
      </c>
      <c r="Q18" s="6"/>
      <c r="R18" s="6"/>
      <c r="S18" s="6"/>
      <c r="T18">
        <f>'[1]Cuestionarios 11-16'!$W$32</f>
        <v>45</v>
      </c>
      <c r="U18">
        <f>'[1]Cuestionarios 11-16'!$W$33</f>
        <v>90</v>
      </c>
      <c r="V18">
        <f t="shared" si="2"/>
        <v>45</v>
      </c>
      <c r="W18" t="str">
        <f t="shared" si="5"/>
        <v>NO</v>
      </c>
      <c r="AA18">
        <f>'[1]Cuestionarios 11-16'!$Y$32</f>
        <v>2</v>
      </c>
      <c r="AB18">
        <f>'[1]Cuestionarios 11-16'!$Y$33</f>
        <v>1</v>
      </c>
      <c r="AC18">
        <f t="shared" si="6"/>
        <v>-1</v>
      </c>
      <c r="AD18" t="str">
        <f t="shared" si="7"/>
        <v>NO</v>
      </c>
      <c r="AG18">
        <f>'[1]Cuestionarios 11-16'!$AA$32</f>
        <v>3</v>
      </c>
      <c r="AH18">
        <f>'[1]Cuestionarios 11-16'!$AA$33</f>
        <v>2</v>
      </c>
      <c r="AI18">
        <f t="shared" si="8"/>
        <v>-1</v>
      </c>
      <c r="AJ18" t="str">
        <f t="shared" si="9"/>
        <v>NO</v>
      </c>
      <c r="AN18">
        <f>'[1]Cuestionarios 11-16'!$AC$32</f>
        <v>2</v>
      </c>
      <c r="AO18">
        <f>'[1]Cuestionarios 11-16'!$AC$33</f>
        <v>1</v>
      </c>
      <c r="AP18">
        <f t="shared" si="10"/>
        <v>-1</v>
      </c>
      <c r="AQ18" t="str">
        <f t="shared" si="11"/>
        <v>NO</v>
      </c>
      <c r="AU18">
        <f>'[1]Cuestionarios 11-16'!$AE$32</f>
        <v>3</v>
      </c>
      <c r="AV18">
        <f>'[1]Cuestionarios 11-16'!$AE$33</f>
        <v>2</v>
      </c>
      <c r="AW18">
        <f t="shared" si="12"/>
        <v>-1</v>
      </c>
      <c r="AX18" t="str">
        <f t="shared" si="13"/>
        <v>NO</v>
      </c>
      <c r="AZ18" s="32" t="str">
        <f t="shared" si="14"/>
        <v>SIN IMPACTO</v>
      </c>
    </row>
    <row r="19" spans="1:52" ht="14.25" customHeight="1" x14ac:dyDescent="0.25">
      <c r="A19" s="23" t="str">
        <f>'[1]Cuestionarios 11-16'!$A$34</f>
        <v>1300105811</v>
      </c>
      <c r="B19" s="23">
        <f>'[1]Cuestionarios 11-16'!$B$34</f>
        <v>2</v>
      </c>
      <c r="C19" s="28">
        <f>'[1]Cuestionarios 11-16'!$C$34</f>
        <v>40983</v>
      </c>
      <c r="D19" s="23" t="str">
        <f>'[1]Cuestionarios 11-16'!$D$34</f>
        <v>MaD</v>
      </c>
      <c r="E19" s="2" t="str">
        <f>'[1]Cuestionarios 11-16'!$E$34</f>
        <v>Madrid Latina-Adolescencia</v>
      </c>
      <c r="F19" s="6">
        <f>'[1]Cuestionarios 11-16'!$L$34</f>
        <v>8.0833333333333339</v>
      </c>
      <c r="G19" s="6">
        <f>'[1]Cuestionarios 11-16'!$L$35</f>
        <v>8.25</v>
      </c>
      <c r="H19" s="6">
        <f t="shared" si="3"/>
        <v>0.16666666666666607</v>
      </c>
      <c r="I19" s="6" t="str">
        <f t="shared" si="0"/>
        <v>SI</v>
      </c>
      <c r="J19" s="6"/>
      <c r="K19" s="6"/>
      <c r="L19" s="6"/>
      <c r="M19" s="6">
        <f>'[1]Cuestionarios 11-16'!$U$34</f>
        <v>1.8333333333333333</v>
      </c>
      <c r="N19" s="6">
        <f>'[1]Cuestionarios 11-16'!$U$35</f>
        <v>3.6666666666666665</v>
      </c>
      <c r="O19" s="6">
        <f t="shared" si="1"/>
        <v>1.8333333333333333</v>
      </c>
      <c r="P19" s="6" t="str">
        <f t="shared" si="4"/>
        <v>SI</v>
      </c>
      <c r="Q19" s="6"/>
      <c r="R19" s="6"/>
      <c r="S19" s="6"/>
      <c r="T19">
        <f>'[1]Cuestionarios 11-16'!$W$34</f>
        <v>200</v>
      </c>
      <c r="U19">
        <f>'[1]Cuestionarios 11-16'!$W$35</f>
        <v>90</v>
      </c>
      <c r="V19">
        <f t="shared" si="2"/>
        <v>-110</v>
      </c>
      <c r="W19" t="str">
        <f t="shared" si="5"/>
        <v>SI</v>
      </c>
      <c r="AA19">
        <f>'[1]Cuestionarios 11-16'!$Y$34</f>
        <v>0</v>
      </c>
      <c r="AB19">
        <f>'[1]Cuestionarios 11-16'!$Y$35</f>
        <v>2</v>
      </c>
      <c r="AC19">
        <f t="shared" si="6"/>
        <v>2</v>
      </c>
      <c r="AD19" t="str">
        <f t="shared" si="7"/>
        <v>SI</v>
      </c>
      <c r="AG19">
        <f>'[1]Cuestionarios 11-16'!$AA$34</f>
        <v>1</v>
      </c>
      <c r="AH19">
        <f>'[1]Cuestionarios 11-16'!$AA$35</f>
        <v>3</v>
      </c>
      <c r="AI19">
        <f t="shared" si="8"/>
        <v>2</v>
      </c>
      <c r="AJ19" t="str">
        <f t="shared" si="9"/>
        <v>SI</v>
      </c>
      <c r="AN19">
        <f>'[1]Cuestionarios 11-16'!$AC$34</f>
        <v>0</v>
      </c>
      <c r="AO19">
        <f>'[1]Cuestionarios 11-16'!$AC$35</f>
        <v>2</v>
      </c>
      <c r="AP19">
        <f t="shared" si="10"/>
        <v>2</v>
      </c>
      <c r="AQ19" t="str">
        <f t="shared" si="11"/>
        <v>SI</v>
      </c>
      <c r="AU19">
        <f>'[1]Cuestionarios 11-16'!$AE$34</f>
        <v>3</v>
      </c>
      <c r="AV19">
        <f>'[1]Cuestionarios 11-16'!$AE$35</f>
        <v>4</v>
      </c>
      <c r="AW19">
        <f t="shared" si="12"/>
        <v>1</v>
      </c>
      <c r="AX19" t="str">
        <f t="shared" si="13"/>
        <v>SI</v>
      </c>
      <c r="AZ19" s="32" t="str">
        <f t="shared" si="14"/>
        <v>POSITIVO</v>
      </c>
    </row>
    <row r="20" spans="1:52" ht="15.75" customHeight="1" x14ac:dyDescent="0.25">
      <c r="A20" s="23" t="str">
        <f>'[1]Cuestionarios 11-16'!$A$36</f>
        <v>1300105911</v>
      </c>
      <c r="B20" s="23">
        <f>'[1]Cuestionarios 11-16'!$B$36</f>
        <v>1</v>
      </c>
      <c r="C20" s="28">
        <f>'[1]Cuestionarios 11-16'!$C$36</f>
        <v>40967</v>
      </c>
      <c r="D20" s="23" t="str">
        <f>'[1]Cuestionarios 11-16'!$D$36</f>
        <v>MaD</v>
      </c>
      <c r="E20" s="2" t="str">
        <f>'[1]Cuestionarios 11-16'!$E$36</f>
        <v>Madrid Latina-Adolescencia</v>
      </c>
      <c r="F20" s="6">
        <f>'[1]Cuestionarios 11-16'!$L$36</f>
        <v>8.5833333333333321</v>
      </c>
      <c r="G20" s="6">
        <f>'[1]Cuestionarios 11-16'!$L$37</f>
        <v>9.0833333333333339</v>
      </c>
      <c r="H20" s="6">
        <f t="shared" si="3"/>
        <v>0.50000000000000178</v>
      </c>
      <c r="I20" s="6" t="str">
        <f t="shared" si="0"/>
        <v>SI</v>
      </c>
      <c r="J20" s="6"/>
      <c r="K20" s="6"/>
      <c r="L20" s="6"/>
      <c r="M20" s="6">
        <f>'[1]Cuestionarios 11-16'!$U$36</f>
        <v>2.0833333333333335</v>
      </c>
      <c r="N20" s="6">
        <f>'[1]Cuestionarios 11-16'!$U$37</f>
        <v>3.25</v>
      </c>
      <c r="O20" s="6">
        <f t="shared" si="1"/>
        <v>1.1666666666666665</v>
      </c>
      <c r="P20" s="6" t="str">
        <f t="shared" si="4"/>
        <v>SI</v>
      </c>
      <c r="Q20" s="6"/>
      <c r="R20" s="6"/>
      <c r="S20" s="6"/>
      <c r="T20">
        <f>'[1]Cuestionarios 11-16'!$W$36</f>
        <v>200</v>
      </c>
      <c r="U20">
        <f>'[1]Cuestionarios 11-16'!$W$37</f>
        <v>150</v>
      </c>
      <c r="V20">
        <f t="shared" si="2"/>
        <v>-50</v>
      </c>
      <c r="W20" t="str">
        <f t="shared" si="5"/>
        <v>SI</v>
      </c>
      <c r="AA20">
        <f>'[1]Cuestionarios 11-16'!$Y$36</f>
        <v>1</v>
      </c>
      <c r="AB20">
        <f>'[1]Cuestionarios 11-16'!$Y$37</f>
        <v>1</v>
      </c>
      <c r="AC20">
        <f t="shared" si="6"/>
        <v>0</v>
      </c>
      <c r="AD20" t="str">
        <f t="shared" si="7"/>
        <v>Sin Cambios</v>
      </c>
      <c r="AG20">
        <f>'[1]Cuestionarios 11-16'!$AA$36</f>
        <v>2</v>
      </c>
      <c r="AH20">
        <f>'[1]Cuestionarios 11-16'!$AA$37</f>
        <v>3</v>
      </c>
      <c r="AI20">
        <f t="shared" si="8"/>
        <v>1</v>
      </c>
      <c r="AJ20" t="str">
        <f t="shared" si="9"/>
        <v>SI</v>
      </c>
      <c r="AN20">
        <f>'[1]Cuestionarios 11-16'!$AC$36</f>
        <v>2</v>
      </c>
      <c r="AO20">
        <f>'[1]Cuestionarios 11-16'!$AC$37</f>
        <v>3</v>
      </c>
      <c r="AP20">
        <f t="shared" si="10"/>
        <v>1</v>
      </c>
      <c r="AQ20" t="str">
        <f t="shared" si="11"/>
        <v>SI</v>
      </c>
      <c r="AU20">
        <f>'[1]Cuestionarios 11-16'!$AE$36</f>
        <v>3</v>
      </c>
      <c r="AV20">
        <f>'[1]Cuestionarios 11-16'!$AE$37</f>
        <v>3</v>
      </c>
      <c r="AW20">
        <f t="shared" si="12"/>
        <v>0</v>
      </c>
      <c r="AX20" t="str">
        <f t="shared" si="13"/>
        <v>Sin Cambios</v>
      </c>
      <c r="AZ20" s="32" t="str">
        <f t="shared" si="14"/>
        <v>SIN IMPACTO</v>
      </c>
    </row>
    <row r="21" spans="1:52" x14ac:dyDescent="0.25">
      <c r="A21" s="5"/>
      <c r="B21" s="5"/>
      <c r="C21" s="5"/>
      <c r="D21" s="5"/>
    </row>
    <row r="22" spans="1:52" ht="90" x14ac:dyDescent="0.25">
      <c r="A22" s="1"/>
      <c r="B22" s="1"/>
      <c r="C22" s="1"/>
      <c r="D22" s="1"/>
      <c r="F22" s="7" t="s">
        <v>37</v>
      </c>
      <c r="G22" s="7" t="s">
        <v>38</v>
      </c>
      <c r="H22" s="8" t="s">
        <v>39</v>
      </c>
      <c r="I22" s="8" t="s">
        <v>40</v>
      </c>
      <c r="J22" s="15"/>
      <c r="K22" s="15"/>
      <c r="L22" s="15"/>
      <c r="M22" s="9" t="s">
        <v>37</v>
      </c>
      <c r="N22" s="9" t="s">
        <v>38</v>
      </c>
      <c r="O22" s="10" t="s">
        <v>39</v>
      </c>
      <c r="P22" s="10" t="s">
        <v>40</v>
      </c>
      <c r="Q22" s="15"/>
      <c r="R22" s="15"/>
      <c r="S22" s="15"/>
      <c r="T22" s="11" t="s">
        <v>37</v>
      </c>
      <c r="U22" s="11" t="s">
        <v>38</v>
      </c>
      <c r="V22" s="12" t="s">
        <v>39</v>
      </c>
      <c r="W22" s="12" t="s">
        <v>40</v>
      </c>
      <c r="X22" s="21"/>
      <c r="Y22" s="21"/>
      <c r="Z22" s="21"/>
      <c r="AA22" s="17" t="s">
        <v>41</v>
      </c>
      <c r="AB22" s="17" t="s">
        <v>42</v>
      </c>
      <c r="AC22" s="17" t="s">
        <v>39</v>
      </c>
      <c r="AD22" s="17" t="s">
        <v>40</v>
      </c>
      <c r="AE22" s="21"/>
      <c r="AF22" s="21"/>
      <c r="AG22" s="18" t="s">
        <v>41</v>
      </c>
      <c r="AH22" s="18" t="s">
        <v>42</v>
      </c>
      <c r="AI22" s="18" t="s">
        <v>39</v>
      </c>
      <c r="AJ22" s="18" t="s">
        <v>40</v>
      </c>
      <c r="AK22" s="21"/>
      <c r="AL22" s="21"/>
      <c r="AM22" s="21"/>
      <c r="AN22" s="19" t="s">
        <v>41</v>
      </c>
      <c r="AO22" s="19" t="s">
        <v>42</v>
      </c>
      <c r="AP22" s="19" t="s">
        <v>39</v>
      </c>
      <c r="AQ22" s="19" t="s">
        <v>40</v>
      </c>
      <c r="AR22" s="21"/>
      <c r="AS22" s="21"/>
      <c r="AT22" s="21"/>
      <c r="AU22" s="17" t="s">
        <v>41</v>
      </c>
      <c r="AV22" s="17" t="s">
        <v>42</v>
      </c>
      <c r="AW22" s="17" t="s">
        <v>39</v>
      </c>
      <c r="AX22" s="17" t="s">
        <v>40</v>
      </c>
    </row>
    <row r="23" spans="1:52" x14ac:dyDescent="0.25">
      <c r="A23" s="1"/>
      <c r="B23" s="1"/>
      <c r="C23" s="1"/>
      <c r="D23" s="1"/>
      <c r="F23" s="6">
        <f>AVERAGE(F4:F20)</f>
        <v>8.2500000000000018</v>
      </c>
      <c r="G23" s="6">
        <f>AVERAGE(G4:G20)</f>
        <v>8.5441176470588243</v>
      </c>
      <c r="H23" s="6">
        <f>G23-F23</f>
        <v>0.29411764705882248</v>
      </c>
      <c r="I23" s="6" t="str">
        <f>IF(COUNTIF(I4:I20,"SI")&gt;COUNTIF(I4:I20,"NO"),"POSITIVO","SIN IMPACTO")</f>
        <v>POSITIVO</v>
      </c>
      <c r="J23" s="6"/>
      <c r="K23" s="6"/>
      <c r="L23" s="6"/>
      <c r="M23" s="6">
        <f>AVERAGE(M4:M20)</f>
        <v>3.0931372549019609</v>
      </c>
      <c r="N23" s="6">
        <f>AVERAGE(N4:N20)</f>
        <v>3.9117647058823528</v>
      </c>
      <c r="O23" s="6">
        <f>N23-M23</f>
        <v>0.81862745098039191</v>
      </c>
      <c r="P23" s="6" t="str">
        <f>IF(COUNTIF(P4:P20,"SI")&gt;COUNTIF(P4:P20,"NO"),"POSITIVO","SIN IMPACTO")</f>
        <v>POSITIVO</v>
      </c>
      <c r="Q23" s="6"/>
      <c r="R23" s="6"/>
      <c r="S23" s="6"/>
      <c r="T23" s="6">
        <f>AVERAGE(T4:T20)</f>
        <v>137.64705882352942</v>
      </c>
      <c r="U23">
        <f>AVERAGE(U4:U20)</f>
        <v>110</v>
      </c>
      <c r="V23" s="6">
        <f>U23-T23</f>
        <v>-27.64705882352942</v>
      </c>
      <c r="W23" t="str">
        <f>IF(COUNTIF(W4:W20,"SI")&gt;COUNTIF(W4:W20,"NO"),"POSITIVO","SIN IMPACTO")</f>
        <v>POSITIVO</v>
      </c>
      <c r="AA23" s="6">
        <f>AVERAGE(AA4:AA20)</f>
        <v>0.94117647058823528</v>
      </c>
      <c r="AB23" s="6">
        <f>AVERAGE(AB4:AB20)</f>
        <v>1.6470588235294117</v>
      </c>
      <c r="AC23" s="6">
        <f>AB23-AA23</f>
        <v>0.70588235294117641</v>
      </c>
      <c r="AD23" t="str">
        <f>IF(COUNTIF(AD4:AD20,"SI")&gt;COUNTIF(AD4:AD20,"NO"),"POSITIVO","SIN IMPACTO")</f>
        <v>POSITIVO</v>
      </c>
      <c r="AG23" s="6">
        <f>AVERAGE(AG4:AG20)</f>
        <v>2.1176470588235294</v>
      </c>
      <c r="AH23" s="6">
        <f>AVERAGE(AH4:AH20)</f>
        <v>2.9411764705882355</v>
      </c>
      <c r="AI23" s="6">
        <f>AH23-AG23</f>
        <v>0.82352941176470607</v>
      </c>
      <c r="AJ23" t="str">
        <f>IF(COUNTIF(AJ4:AJ20,"SI")&gt;COUNTIF(AJ4:AJ20,"NO"),"POSITIVO","SIN IMPACTO")</f>
        <v>POSITIVO</v>
      </c>
      <c r="AN23" s="6">
        <f>AVERAGE(AN4:AN20)</f>
        <v>2.0588235294117645</v>
      </c>
      <c r="AO23" s="6">
        <f>AVERAGE(AO4:AO20)</f>
        <v>2.5294117647058822</v>
      </c>
      <c r="AP23" s="6">
        <f>AO23-AN23</f>
        <v>0.47058823529411775</v>
      </c>
      <c r="AQ23" t="str">
        <f>IF(COUNTIF(AQ4:AQ20,"SI")&gt;COUNTIF(AQ4:AQ20,"NO"),"POSITIVO","SIN IMPACTO")</f>
        <v>POSITIVO</v>
      </c>
      <c r="AU23" s="6">
        <f>AVERAGE(AU4:AU20)</f>
        <v>2.5882352941176472</v>
      </c>
      <c r="AV23" s="6">
        <f>AVERAGE(AV4:AV20)</f>
        <v>3.1764705882352939</v>
      </c>
      <c r="AW23" s="6">
        <f>AV23-AU23</f>
        <v>0.58823529411764675</v>
      </c>
      <c r="AX23" t="str">
        <f>IF(COUNTIF(AX4:AX20,"SI")&gt;COUNTIF(AX4:AX20,"NO"),"POSITIVO","SIN IMPACTO")</f>
        <v>POSITIVO</v>
      </c>
    </row>
  </sheetData>
  <autoFilter ref="AZ4:AZ20" xr:uid="{51407E57-AE5E-4EB5-9C2A-1F06A3F830C6}"/>
  <mergeCells count="17">
    <mergeCell ref="A1:A2"/>
    <mergeCell ref="E1:E2"/>
    <mergeCell ref="F1:AX1"/>
    <mergeCell ref="F2:I2"/>
    <mergeCell ref="M2:P2"/>
    <mergeCell ref="T2:W2"/>
    <mergeCell ref="AA2:AD2"/>
    <mergeCell ref="AG2:AJ2"/>
    <mergeCell ref="AN2:AQ2"/>
    <mergeCell ref="AU2:AX2"/>
    <mergeCell ref="B1:B2"/>
    <mergeCell ref="C1:C2"/>
    <mergeCell ref="D1:D2"/>
    <mergeCell ref="BB2:BD2"/>
    <mergeCell ref="BA2:BA3"/>
    <mergeCell ref="AZ1:BD1"/>
    <mergeCell ref="AZ2:AZ3"/>
  </mergeCells>
  <conditionalFormatting sqref="F4:AY20">
    <cfRule type="containsText" dxfId="12" priority="14" operator="containsText" text="SI">
      <formula>NOT(ISERROR(SEARCH("SI",F4)))</formula>
    </cfRule>
  </conditionalFormatting>
  <conditionalFormatting sqref="I6">
    <cfRule type="notContainsBlanks" dxfId="11" priority="12">
      <formula>LEN(TRIM(I6))&gt;0</formula>
    </cfRule>
  </conditionalFormatting>
  <conditionalFormatting sqref="I11">
    <cfRule type="notContainsBlanks" dxfId="10" priority="11">
      <formula>LEN(TRIM(I11))&gt;0</formula>
    </cfRule>
  </conditionalFormatting>
  <conditionalFormatting sqref="AJ4:AX20">
    <cfRule type="containsText" dxfId="9" priority="10" operator="containsText" text="NO">
      <formula>NOT(ISERROR(SEARCH("NO",AJ4)))</formula>
    </cfRule>
  </conditionalFormatting>
  <conditionalFormatting sqref="I12:I20">
    <cfRule type="containsText" dxfId="8" priority="9" operator="containsText" text="NO">
      <formula>NOT(ISERROR(SEARCH("NO",I12)))</formula>
    </cfRule>
  </conditionalFormatting>
  <conditionalFormatting sqref="P4:P20">
    <cfRule type="containsText" dxfId="7" priority="8" operator="containsText" text="NO">
      <formula>NOT(ISERROR(SEARCH("NO",P4)))</formula>
    </cfRule>
  </conditionalFormatting>
  <conditionalFormatting sqref="W4:W20">
    <cfRule type="containsText" dxfId="6" priority="7" operator="containsText" text="NO">
      <formula>NOT(ISERROR(SEARCH("NO",W4)))</formula>
    </cfRule>
  </conditionalFormatting>
  <conditionalFormatting sqref="AD4:AD20">
    <cfRule type="containsText" dxfId="5" priority="6" operator="containsText" text="NO">
      <formula>NOT(ISERROR(SEARCH("NO",AD4)))</formula>
    </cfRule>
  </conditionalFormatting>
  <conditionalFormatting sqref="W6:W20">
    <cfRule type="containsText" dxfId="4" priority="5" operator="containsText" text="Sin Cambios">
      <formula>NOT(ISERROR(SEARCH("Sin Cambios",W6)))</formula>
    </cfRule>
  </conditionalFormatting>
  <conditionalFormatting sqref="AD5:AD20">
    <cfRule type="containsText" dxfId="3" priority="4" operator="containsText" text="Sin Cambios">
      <formula>NOT(ISERROR(SEARCH("Sin Cambios",AD5)))</formula>
    </cfRule>
  </conditionalFormatting>
  <conditionalFormatting sqref="AJ4:AJ20">
    <cfRule type="containsText" dxfId="2" priority="3" operator="containsText" text="Sin Cambios">
      <formula>NOT(ISERROR(SEARCH("Sin Cambios",AJ4)))</formula>
    </cfRule>
  </conditionalFormatting>
  <conditionalFormatting sqref="AQ4:AQ20">
    <cfRule type="containsText" dxfId="1" priority="2" operator="containsText" text="Sin Cambios">
      <formula>NOT(ISERROR(SEARCH("Sin Cambios",AQ4)))</formula>
    </cfRule>
  </conditionalFormatting>
  <conditionalFormatting sqref="AX4:AX20">
    <cfRule type="containsText" dxfId="0" priority="1" operator="containsText" text="Sin Cambios">
      <formula>NOT(ISERROR(SEARCH("Sin Cambios",AX4)))</formula>
    </cfRule>
  </conditionalFormatting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0D15A05-C4E2-47E2-A8DC-22495158FF0D}">
  <dimension ref="B3:M6"/>
  <sheetViews>
    <sheetView tabSelected="1" workbookViewId="0">
      <selection activeCell="C5" sqref="C5"/>
    </sheetView>
  </sheetViews>
  <sheetFormatPr baseColWidth="10" defaultColWidth="9.140625" defaultRowHeight="15" x14ac:dyDescent="0.25"/>
  <cols>
    <col min="2" max="2" width="30" customWidth="1"/>
    <col min="3" max="3" width="13.42578125" customWidth="1"/>
    <col min="5" max="5" width="22.85546875" customWidth="1"/>
    <col min="8" max="8" width="10.7109375" customWidth="1"/>
    <col min="10" max="10" width="26.7109375" customWidth="1"/>
    <col min="11" max="11" width="12" customWidth="1"/>
    <col min="12" max="12" width="10.7109375" customWidth="1"/>
    <col min="13" max="13" width="11.140625" customWidth="1"/>
  </cols>
  <sheetData>
    <row r="3" spans="2:13" ht="45.75" customHeight="1" x14ac:dyDescent="0.25">
      <c r="B3" s="65" t="s">
        <v>44</v>
      </c>
      <c r="C3" s="65"/>
      <c r="E3" s="66" t="s">
        <v>45</v>
      </c>
      <c r="F3" s="66"/>
      <c r="G3" s="66"/>
      <c r="H3" s="66"/>
      <c r="J3" s="60" t="s">
        <v>46</v>
      </c>
      <c r="K3" s="61"/>
      <c r="L3" s="61"/>
      <c r="M3" s="62"/>
    </row>
    <row r="4" spans="2:13" ht="21" customHeight="1" x14ac:dyDescent="0.25">
      <c r="B4" s="29" t="s">
        <v>47</v>
      </c>
      <c r="C4" s="39" t="s">
        <v>52</v>
      </c>
      <c r="E4" s="67" t="s">
        <v>48</v>
      </c>
      <c r="F4" s="68" t="s">
        <v>1</v>
      </c>
      <c r="G4" s="68"/>
      <c r="H4" s="68"/>
      <c r="J4" s="42" t="s">
        <v>15</v>
      </c>
      <c r="K4" s="57" t="s">
        <v>1</v>
      </c>
      <c r="L4" s="58"/>
      <c r="M4" s="59"/>
    </row>
    <row r="5" spans="2:13" ht="23.25" customHeight="1" x14ac:dyDescent="0.25">
      <c r="B5" s="29" t="s">
        <v>49</v>
      </c>
      <c r="C5" s="39"/>
      <c r="E5" s="67"/>
      <c r="F5" s="37" t="s">
        <v>31</v>
      </c>
      <c r="G5" s="37" t="s">
        <v>32</v>
      </c>
      <c r="H5" s="37" t="s">
        <v>50</v>
      </c>
      <c r="J5" s="42"/>
      <c r="K5" s="30" t="s">
        <v>31</v>
      </c>
      <c r="L5" s="30" t="s">
        <v>32</v>
      </c>
      <c r="M5" s="30" t="s">
        <v>33</v>
      </c>
    </row>
    <row r="6" spans="2:13" ht="30.75" customHeight="1" x14ac:dyDescent="0.25">
      <c r="B6" s="29" t="s">
        <v>51</v>
      </c>
      <c r="C6" s="39"/>
      <c r="E6" s="38">
        <f>COUNTA('[2]Asignación ID'!$F$10:$F$1000)</f>
        <v>40</v>
      </c>
      <c r="F6" s="38" cm="1">
        <f t="array" ref="F6">SUMPRODUCT(--('[2]Asignación ID'!$C$10:$C$49=1))</f>
        <v>20</v>
      </c>
      <c r="G6" s="38" cm="1">
        <f t="array" ref="G6">SUMPRODUCT(--('[2]Asignación ID'!$C$10:$C$49=2))</f>
        <v>20</v>
      </c>
      <c r="H6" s="38" cm="1">
        <f t="array" ref="H6">SUMPRODUCT(--('[2]Asignación ID'!$C$10:$C$49=3))</f>
        <v>0</v>
      </c>
      <c r="J6" s="38">
        <f>'Reporte 6-10'!BA4+'Reporte 11-16'!BA4</f>
        <v>20</v>
      </c>
      <c r="K6" s="38">
        <f>'Reporte 6-10'!BB4+'Reporte 11-16'!BB4</f>
        <v>8</v>
      </c>
      <c r="L6" s="38">
        <f>'Reporte 6-10'!BC4+'Reporte 11-16'!BC4</f>
        <v>12</v>
      </c>
      <c r="M6" s="38">
        <f>'Reporte 6-10'!BD4+'Reporte 11-16'!BD4</f>
        <v>0</v>
      </c>
    </row>
  </sheetData>
  <mergeCells count="7">
    <mergeCell ref="J4:J5"/>
    <mergeCell ref="K4:M4"/>
    <mergeCell ref="J3:M3"/>
    <mergeCell ref="B3:C3"/>
    <mergeCell ref="E3:H3"/>
    <mergeCell ref="E4:E5"/>
    <mergeCell ref="F4:H4"/>
  </mergeCells>
  <conditionalFormatting sqref="C9">
    <cfRule type="iconSet" priority="3">
      <iconSet iconSet="3Symbols2">
        <cfvo type="percent" val="0"/>
        <cfvo type="percent" val="33"/>
        <cfvo type="percent" val="67"/>
      </iconSet>
    </cfRule>
  </conditionalFormatting>
  <conditionalFormatting sqref="C4">
    <cfRule type="iconSet" priority="1">
      <iconSet iconSet="3Symbols2">
        <cfvo type="percent" val="0"/>
        <cfvo type="percent" val="33"/>
        <cfvo type="percent" val="67"/>
      </iconSet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Reporte 6-10</vt:lpstr>
      <vt:lpstr>Reporte 11-16</vt:lpstr>
      <vt:lpstr>Indicadores</vt:lpstr>
    </vt:vector>
  </TitlesOfParts>
  <Manager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cp:keywords/>
  <dc:description/>
  <cp:revision/>
  <dcterms:created xsi:type="dcterms:W3CDTF">2026-03-02T11:21:58Z</dcterms:created>
  <dcterms:modified xsi:type="dcterms:W3CDTF">2026-03-27T11:15:25Z</dcterms:modified>
  <cp:category/>
  <cp:contentStatus/>
</cp:coreProperties>
</file>